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30" yWindow="435" windowWidth="12060" windowHeight="8655" activeTab="4"/>
  </bookViews>
  <sheets>
    <sheet name="Aufgabe 1 Wohnbev." sheetId="7" r:id="rId1"/>
    <sheet name="Bücher" sheetId="3" r:id="rId2"/>
    <sheet name="Jugendherberge" sheetId="2" r:id="rId3"/>
    <sheet name="Auftrag 2 Güter" sheetId="4" r:id="rId4"/>
    <sheet name="Logiernächte" sheetId="5" r:id="rId5"/>
    <sheet name="Übernachtungen" sheetId="6" r:id="rId6"/>
  </sheets>
  <calcPr calcId="145621"/>
</workbook>
</file>

<file path=xl/calcChain.xml><?xml version="1.0" encoding="utf-8"?>
<calcChain xmlns="http://schemas.openxmlformats.org/spreadsheetml/2006/main">
  <c r="F4" i="3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5" i="7"/>
  <c r="C32" i="7"/>
  <c r="D32" i="7"/>
  <c r="E32" i="7"/>
  <c r="F32" i="7"/>
  <c r="B31" i="7"/>
  <c r="D31" i="7" l="1"/>
  <c r="M34" i="7"/>
  <c r="L34" i="7"/>
  <c r="K34" i="7"/>
  <c r="J34" i="7"/>
  <c r="I34" i="7"/>
  <c r="H34" i="7"/>
  <c r="G34" i="7"/>
  <c r="F34" i="7"/>
  <c r="E34" i="7"/>
  <c r="D34" i="7"/>
  <c r="C34" i="7"/>
  <c r="B34" i="7"/>
  <c r="M33" i="7"/>
  <c r="L33" i="7"/>
  <c r="K33" i="7"/>
  <c r="J33" i="7"/>
  <c r="I33" i="7"/>
  <c r="H33" i="7"/>
  <c r="G33" i="7"/>
  <c r="F33" i="7"/>
  <c r="E33" i="7"/>
  <c r="D33" i="7"/>
  <c r="C33" i="7"/>
  <c r="B33" i="7"/>
  <c r="M32" i="7"/>
  <c r="L32" i="7"/>
  <c r="K32" i="7"/>
  <c r="J32" i="7"/>
  <c r="I32" i="7"/>
  <c r="H32" i="7"/>
  <c r="G32" i="7"/>
  <c r="B32" i="7"/>
  <c r="M31" i="7"/>
  <c r="N31" i="7" s="1"/>
  <c r="L31" i="7"/>
  <c r="K31" i="7"/>
  <c r="J31" i="7"/>
  <c r="I31" i="7"/>
  <c r="H31" i="7"/>
  <c r="G31" i="7"/>
  <c r="F31" i="7"/>
  <c r="E31" i="7"/>
  <c r="C31" i="7"/>
  <c r="C11" i="3" l="1"/>
  <c r="E3" i="3"/>
  <c r="E5" i="3"/>
  <c r="E7" i="3"/>
  <c r="E9" i="3"/>
  <c r="D2" i="3"/>
  <c r="D6" i="3"/>
  <c r="D10" i="3"/>
  <c r="D8" i="3"/>
  <c r="D4" i="3"/>
  <c r="F7" i="3" l="1"/>
  <c r="F10" i="3"/>
  <c r="C16" i="2"/>
  <c r="B16" i="2"/>
  <c r="E5" i="2"/>
  <c r="C5" i="2"/>
  <c r="E15" i="2"/>
  <c r="E14" i="2"/>
  <c r="E13" i="2"/>
  <c r="E12" i="2"/>
  <c r="E11" i="2"/>
  <c r="E10" i="2"/>
  <c r="E9" i="2"/>
  <c r="E8" i="2"/>
  <c r="E7" i="2"/>
  <c r="F10" i="2" l="1"/>
  <c r="F14" i="2"/>
  <c r="D8" i="2"/>
  <c r="D12" i="2"/>
  <c r="F11" i="2"/>
  <c r="F15" i="2"/>
  <c r="D9" i="2"/>
  <c r="D13" i="2"/>
  <c r="F8" i="2"/>
  <c r="F12" i="2"/>
  <c r="F7" i="2"/>
  <c r="D10" i="2"/>
  <c r="D14" i="2"/>
  <c r="F9" i="2"/>
  <c r="F13" i="2"/>
  <c r="D7" i="2"/>
  <c r="D11" i="2"/>
  <c r="D15" i="2"/>
  <c r="F11" i="3"/>
  <c r="G11" i="3" s="1"/>
</calcChain>
</file>

<file path=xl/sharedStrings.xml><?xml version="1.0" encoding="utf-8"?>
<sst xmlns="http://schemas.openxmlformats.org/spreadsheetml/2006/main" count="116" uniqueCount="101">
  <si>
    <t>© BFS - Statistisches Lexikon der Schweiz</t>
  </si>
  <si>
    <t>Jugendherbergen: Ankünfte und Logiernächte für das Jahr 2012,</t>
  </si>
  <si>
    <t>T 10.03.02.01.24</t>
  </si>
  <si>
    <t>nach Tourismusregion</t>
  </si>
  <si>
    <r>
      <t>Tourismusregion</t>
    </r>
    <r>
      <rPr>
        <vertAlign val="superscript"/>
        <sz val="8"/>
        <rFont val="Arial Narrow"/>
        <family val="2"/>
      </rPr>
      <t>1</t>
    </r>
  </si>
  <si>
    <t xml:space="preserve">Ankünfte </t>
  </si>
  <si>
    <t>Logiernächte</t>
  </si>
  <si>
    <t xml:space="preserve">Verteilung der Logiernächte in % </t>
  </si>
  <si>
    <t>Aufenthaltsdauer</t>
  </si>
  <si>
    <t>Schweiz</t>
  </si>
  <si>
    <t>Graubünden</t>
  </si>
  <si>
    <t>Zürich Region</t>
  </si>
  <si>
    <t>Tessin</t>
  </si>
  <si>
    <t>Genferseegebiet (Waadtland)</t>
  </si>
  <si>
    <t xml:space="preserve">Berner Oberland </t>
  </si>
  <si>
    <t>Luzern / Vierwaldstättersee</t>
  </si>
  <si>
    <t>Wallis</t>
  </si>
  <si>
    <t>Bern Region</t>
  </si>
  <si>
    <t>Ostschweiz</t>
  </si>
  <si>
    <r>
      <t>1</t>
    </r>
    <r>
      <rPr>
        <sz val="8"/>
        <rFont val="Arial Narrow"/>
        <family val="2"/>
      </rPr>
      <t xml:space="preserve"> Absteigend sortiert nach Anzahl Logiernächte</t>
    </r>
  </si>
  <si>
    <t>Quelle: HESTA</t>
  </si>
  <si>
    <t>Auskunft: Info-Tour 032 867 24 40, info-tour@bfs.admin.ch</t>
  </si>
  <si>
    <t>Grundpreis</t>
  </si>
  <si>
    <t>hbk</t>
  </si>
  <si>
    <t>pbk</t>
  </si>
  <si>
    <t>Total (Fach)</t>
  </si>
  <si>
    <t>English - Beginners</t>
  </si>
  <si>
    <t>English - Advanced</t>
  </si>
  <si>
    <t>English - Business</t>
  </si>
  <si>
    <t>Philisophie I</t>
  </si>
  <si>
    <t>Philisophie II</t>
  </si>
  <si>
    <t>Philisophie III</t>
  </si>
  <si>
    <t>Politik gestern</t>
  </si>
  <si>
    <t>Politik heute</t>
  </si>
  <si>
    <t>Politik morgen</t>
  </si>
  <si>
    <t>Alpenquerender Güterverkehr</t>
  </si>
  <si>
    <t>Schwere (Strassen-) Güterfahrzeuge 1) in 1000</t>
  </si>
  <si>
    <t>2)</t>
  </si>
  <si>
    <t>Strasse</t>
  </si>
  <si>
    <t>Frankreich</t>
  </si>
  <si>
    <t>davon Gotthard</t>
  </si>
  <si>
    <t>Österreich</t>
  </si>
  <si>
    <r>
      <t>Hotellerie</t>
    </r>
    <r>
      <rPr>
        <b/>
        <vertAlign val="superscript"/>
        <sz val="13"/>
        <color rgb="FF000000"/>
        <rFont val="Arial"/>
        <family val="2"/>
      </rPr>
      <t>1</t>
    </r>
    <r>
      <rPr>
        <b/>
        <sz val="13"/>
        <color rgb="FF000000"/>
        <rFont val="Arial"/>
        <family val="2"/>
      </rPr>
      <t>: Angebot und Nachfrage in den geöffneten Betrieben nach Tourismusregion</t>
    </r>
  </si>
  <si>
    <t>Jahr 2013</t>
  </si>
  <si>
    <t>Tourismusregion</t>
  </si>
  <si>
    <r>
      <t>geöffnete Betriebe</t>
    </r>
    <r>
      <rPr>
        <vertAlign val="superscript"/>
        <sz val="10"/>
        <color rgb="FF000000"/>
        <rFont val="Arial"/>
        <family val="2"/>
      </rPr>
      <t>2</t>
    </r>
  </si>
  <si>
    <r>
      <t>verfügbare Betten</t>
    </r>
    <r>
      <rPr>
        <vertAlign val="superscript"/>
        <sz val="10"/>
        <color rgb="FF000000"/>
        <rFont val="Arial"/>
        <family val="2"/>
      </rPr>
      <t>3</t>
    </r>
  </si>
  <si>
    <r>
      <t>Nettobetten-auslastung</t>
    </r>
    <r>
      <rPr>
        <vertAlign val="superscript"/>
        <sz val="10"/>
        <color rgb="FF000000"/>
        <rFont val="Arial"/>
        <family val="2"/>
      </rPr>
      <t>4</t>
    </r>
  </si>
  <si>
    <t>Basel Region</t>
  </si>
  <si>
    <t>Berner Oberland</t>
  </si>
  <si>
    <t>Jura &amp; Drei-Seen-Land</t>
  </si>
  <si>
    <t>Genf</t>
  </si>
  <si>
    <t>Fribourg Region</t>
  </si>
  <si>
    <t>1 Hotellerie: Hotels und Kurbetriebe</t>
  </si>
  <si>
    <t>2 Geöffnete Betriebe: Anzahl der im Erhebungsmonat während mindestens einem Tag geöffneten Betriebe</t>
  </si>
  <si>
    <t>3 Verfügbare Betten: Anzahl der Betten in den geöffneten Betrieben.</t>
  </si>
  <si>
    <t>4 Nettobettenauslastung: Anzahl Logiernächte dividiert durch die gesamte Nettobettenkapazität der betreffenden Periode, in Prozenten ausgedrückt.</t>
  </si>
  <si>
    <t>(Die Nettobettenkapazität entspricht der Anzahl Betten eines Betriebes im Erhebungsmonat multipliziert mit der Anzahl Öffnungstage dieses Betriebes in dem Monat.)</t>
  </si>
  <si>
    <t>Anzahl Reisen mit Übernachtungen pro Person</t>
  </si>
  <si>
    <t>Wohnbevölkerung ab 15 Jahren</t>
  </si>
  <si>
    <t>Insgesamt</t>
  </si>
  <si>
    <t>nach Geschlecht</t>
  </si>
  <si>
    <t>Männer</t>
  </si>
  <si>
    <t>Frauen</t>
  </si>
  <si>
    <t>Wohnort nach Sprachregion</t>
  </si>
  <si>
    <t>Deutsche Schweiz</t>
  </si>
  <si>
    <t>Französische Schweiz</t>
  </si>
  <si>
    <t>Italienische Schweiz</t>
  </si>
  <si>
    <t>Mittlere Wohnbevölkerung</t>
  </si>
  <si>
    <t>In Tausend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</si>
  <si>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</si>
  <si>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</si>
  <si>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</si>
  <si>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</si>
  <si>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</si>
  <si>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</si>
  <si>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</si>
  <si>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</si>
  <si>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</si>
  <si>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</si>
  <si>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</si>
  <si>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</si>
  <si>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</si>
  <si>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</si>
  <si>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</si>
  <si>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</si>
  <si>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</si>
  <si>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</si>
  <si>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</si>
  <si>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</si>
  <si>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</si>
  <si>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</si>
  <si>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</si>
  <si>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</si>
  <si>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</si>
  <si>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</si>
  <si>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-</t>
  </si>
  <si>
    <t>Gesamtbevölkerungszahl:</t>
  </si>
  <si>
    <t>Grösster Wert:</t>
  </si>
  <si>
    <t>Kleinster Wert:</t>
  </si>
  <si>
    <t>Durchschnittswert: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</si>
</sst>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&quot;SFr.&quot;\ * #,##0.00_ ;_ &quot;SFr.&quot;\ * \-#,##0.00_ ;_ &quot;SFr.&quot;\ * &quot;-&quot;??_ ;_ @_ "/>
    <numFmt numFmtId="165" formatCode="#,###,##0__;\-#,###,##0__;\-__;@__\ "/>
    <numFmt numFmtId="166" formatCode="#,###,##0____;\-#,###,##0____;0____;@____"/>
    <numFmt numFmtId="167" formatCode="#,###,##0.0____;\-#,###,##0.0____;\-____;@____"/>
    <numFmt numFmtId="168" formatCode="&quot;Fr.&quot;\ #,##0.00"/>
    <numFmt numFmtId="169" formatCode="0.0%"/>
  </numFmts>
  <fonts count="20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8"/>
      <name val="Helvetica 55 Roman"/>
      <family val="2"/>
    </font>
    <font>
      <vertAlign val="superscript"/>
      <sz val="8"/>
      <name val="Arial Narrow"/>
      <family val="2"/>
    </font>
    <font>
      <sz val="8"/>
      <color indexed="8"/>
      <name val="Arial Narrow"/>
      <family val="2"/>
    </font>
    <font>
      <sz val="10"/>
      <name val="Arial Narrow"/>
      <family val="2"/>
    </font>
    <font>
      <b/>
      <sz val="10"/>
      <name val="Calibri"/>
      <family val="2"/>
    </font>
    <font>
      <b/>
      <sz val="24"/>
      <name val="Times New Roman"/>
      <family val="1"/>
    </font>
    <font>
      <b/>
      <sz val="13.5"/>
      <name val="Times New Roman"/>
      <family val="1"/>
    </font>
    <font>
      <b/>
      <sz val="12"/>
      <name val="Times New Roman"/>
      <family val="1"/>
    </font>
    <font>
      <b/>
      <sz val="13"/>
      <color rgb="FF000000"/>
      <name val="Arial"/>
      <family val="2"/>
    </font>
    <font>
      <b/>
      <vertAlign val="superscript"/>
      <sz val="13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/>
      <right/>
      <top/>
      <bottom style="thick">
        <color rgb="FF999999"/>
      </bottom>
      <diagonal/>
    </border>
    <border>
      <left/>
      <right/>
      <top style="medium">
        <color rgb="FF000000"/>
      </top>
      <bottom style="thick">
        <color rgb="FF999999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2" fillId="2" borderId="0" xfId="0" applyFont="1" applyFill="1" applyBorder="1"/>
    <xf numFmtId="0" fontId="5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6" fillId="2" borderId="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/>
    <xf numFmtId="166" fontId="8" fillId="3" borderId="5" xfId="0" applyNumberFormat="1" applyFont="1" applyFill="1" applyBorder="1" applyAlignment="1">
      <alignment horizontal="right"/>
    </xf>
    <xf numFmtId="166" fontId="8" fillId="3" borderId="6" xfId="0" applyNumberFormat="1" applyFont="1" applyFill="1" applyBorder="1" applyAlignment="1"/>
    <xf numFmtId="167" fontId="8" fillId="4" borderId="3" xfId="0" applyNumberFormat="1" applyFont="1" applyFill="1" applyBorder="1" applyAlignment="1">
      <alignment horizontal="right"/>
    </xf>
    <xf numFmtId="0" fontId="3" fillId="2" borderId="7" xfId="0" applyFont="1" applyFill="1" applyBorder="1"/>
    <xf numFmtId="166" fontId="3" fillId="0" borderId="8" xfId="0" applyNumberFormat="1" applyFont="1" applyFill="1" applyBorder="1"/>
    <xf numFmtId="166" fontId="3" fillId="0" borderId="9" xfId="0" applyNumberFormat="1" applyFont="1" applyFill="1" applyBorder="1"/>
    <xf numFmtId="165" fontId="8" fillId="0" borderId="10" xfId="0" applyNumberFormat="1" applyFont="1" applyFill="1" applyBorder="1" applyAlignment="1">
      <alignment horizontal="right"/>
    </xf>
    <xf numFmtId="167" fontId="3" fillId="2" borderId="11" xfId="0" applyNumberFormat="1" applyFont="1" applyFill="1" applyBorder="1"/>
    <xf numFmtId="0" fontId="3" fillId="2" borderId="7" xfId="0" applyFont="1" applyFill="1" applyBorder="1" applyAlignment="1">
      <alignment horizontal="left"/>
    </xf>
    <xf numFmtId="166" fontId="8" fillId="0" borderId="12" xfId="0" applyNumberFormat="1" applyFont="1" applyFill="1" applyBorder="1" applyAlignment="1">
      <alignment horizontal="right"/>
    </xf>
    <xf numFmtId="167" fontId="8" fillId="0" borderId="10" xfId="0" applyNumberFormat="1" applyFont="1" applyFill="1" applyBorder="1" applyAlignment="1">
      <alignment horizontal="right"/>
    </xf>
    <xf numFmtId="167" fontId="8" fillId="5" borderId="11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left"/>
    </xf>
    <xf numFmtId="166" fontId="8" fillId="0" borderId="9" xfId="0" applyNumberFormat="1" applyFont="1" applyFill="1" applyBorder="1" applyAlignment="1">
      <alignment horizontal="right"/>
    </xf>
    <xf numFmtId="167" fontId="8" fillId="0" borderId="13" xfId="0" applyNumberFormat="1" applyFont="1" applyFill="1" applyBorder="1" applyAlignment="1">
      <alignment horizontal="right"/>
    </xf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" xfId="0" applyFont="1" applyFill="1" applyBorder="1"/>
    <xf numFmtId="167" fontId="3" fillId="2" borderId="0" xfId="0" applyNumberFormat="1" applyFont="1" applyFill="1" applyBorder="1"/>
    <xf numFmtId="0" fontId="7" fillId="2" borderId="0" xfId="0" applyFont="1" applyFill="1" applyBorder="1"/>
    <xf numFmtId="0" fontId="9" fillId="2" borderId="0" xfId="0" applyFont="1" applyFill="1" applyBorder="1"/>
    <xf numFmtId="0" fontId="9" fillId="2" borderId="0" xfId="0" applyFont="1" applyFill="1"/>
    <xf numFmtId="167" fontId="8" fillId="6" borderId="10" xfId="0" applyNumberFormat="1" applyFont="1" applyFill="1" applyBorder="1" applyAlignment="1">
      <alignment horizontal="right"/>
    </xf>
    <xf numFmtId="166" fontId="8" fillId="6" borderId="9" xfId="0" applyNumberFormat="1" applyFont="1" applyFill="1" applyBorder="1" applyAlignment="1">
      <alignment horizontal="right"/>
    </xf>
    <xf numFmtId="0" fontId="10" fillId="0" borderId="0" xfId="0" applyFont="1"/>
    <xf numFmtId="0" fontId="10" fillId="7" borderId="0" xfId="0" applyFont="1" applyFill="1"/>
    <xf numFmtId="168" fontId="0" fillId="0" borderId="0" xfId="0" applyNumberFormat="1"/>
    <xf numFmtId="164" fontId="0" fillId="0" borderId="0" xfId="3" applyFont="1"/>
    <xf numFmtId="164" fontId="10" fillId="7" borderId="0" xfId="3" applyFont="1" applyFill="1"/>
    <xf numFmtId="169" fontId="0" fillId="0" borderId="0" xfId="1" applyNumberFormat="1" applyFont="1"/>
    <xf numFmtId="164" fontId="0" fillId="0" borderId="0" xfId="0" applyNumberFormat="1"/>
    <xf numFmtId="0" fontId="11" fillId="0" borderId="0" xfId="2" applyFont="1"/>
    <xf numFmtId="0" fontId="4" fillId="0" borderId="0" xfId="2"/>
    <xf numFmtId="0" fontId="12" fillId="0" borderId="0" xfId="2" applyFont="1"/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right" vertical="center" wrapText="1"/>
    </xf>
    <xf numFmtId="0" fontId="4" fillId="0" borderId="0" xfId="2" applyAlignment="1">
      <alignment horizontal="right" wrapText="1"/>
    </xf>
    <xf numFmtId="0" fontId="4" fillId="0" borderId="0" xfId="2" applyAlignment="1">
      <alignment horizontal="center" wrapText="1"/>
    </xf>
    <xf numFmtId="0" fontId="4" fillId="0" borderId="0" xfId="2" applyAlignment="1">
      <alignment wrapText="1"/>
    </xf>
    <xf numFmtId="3" fontId="4" fillId="0" borderId="0" xfId="2" applyNumberFormat="1" applyAlignment="1">
      <alignment horizontal="right" wrapText="1"/>
    </xf>
    <xf numFmtId="0" fontId="14" fillId="0" borderId="0" xfId="0" applyFont="1" applyAlignment="1">
      <alignment vertical="center"/>
    </xf>
    <xf numFmtId="0" fontId="16" fillId="8" borderId="19" xfId="0" applyFont="1" applyFill="1" applyBorder="1" applyAlignment="1">
      <alignment horizontal="left" vertical="top" wrapText="1"/>
    </xf>
    <xf numFmtId="0" fontId="16" fillId="8" borderId="19" xfId="0" applyFont="1" applyFill="1" applyBorder="1" applyAlignment="1">
      <alignment horizontal="right" vertical="top" wrapText="1"/>
    </xf>
    <xf numFmtId="0" fontId="18" fillId="0" borderId="20" xfId="0" applyFont="1" applyBorder="1" applyAlignment="1">
      <alignment vertical="center" wrapText="1"/>
    </xf>
    <xf numFmtId="3" fontId="18" fillId="0" borderId="20" xfId="0" applyNumberFormat="1" applyFont="1" applyBorder="1" applyAlignment="1">
      <alignment horizontal="right" wrapText="1"/>
    </xf>
    <xf numFmtId="10" fontId="18" fillId="0" borderId="20" xfId="0" applyNumberFormat="1" applyFont="1" applyBorder="1" applyAlignment="1">
      <alignment horizontal="right" wrapText="1"/>
    </xf>
    <xf numFmtId="0" fontId="16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horizontal="right" wrapText="1"/>
    </xf>
    <xf numFmtId="3" fontId="16" fillId="0" borderId="20" xfId="0" applyNumberFormat="1" applyFont="1" applyBorder="1" applyAlignment="1">
      <alignment horizontal="right" wrapText="1"/>
    </xf>
    <xf numFmtId="10" fontId="16" fillId="0" borderId="20" xfId="0" applyNumberFormat="1" applyFont="1" applyBorder="1" applyAlignment="1">
      <alignment horizontal="right" wrapText="1"/>
    </xf>
    <xf numFmtId="0" fontId="16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horizontal="right" wrapText="1"/>
    </xf>
    <xf numFmtId="3" fontId="16" fillId="0" borderId="21" xfId="0" applyNumberFormat="1" applyFont="1" applyBorder="1" applyAlignment="1">
      <alignment horizontal="right" wrapText="1"/>
    </xf>
    <xf numFmtId="10" fontId="16" fillId="0" borderId="21" xfId="0" applyNumberFormat="1" applyFont="1" applyBorder="1" applyAlignment="1">
      <alignment horizontal="right" wrapText="1"/>
    </xf>
    <xf numFmtId="0" fontId="0" fillId="0" borderId="0" xfId="0" applyAlignment="1">
      <alignment horizontal="left" vertical="center" indent="2"/>
    </xf>
    <xf numFmtId="0" fontId="19" fillId="0" borderId="0" xfId="0" applyFont="1" applyAlignment="1">
      <alignment vertical="center"/>
    </xf>
    <xf numFmtId="0" fontId="18" fillId="8" borderId="19" xfId="0" applyFont="1" applyFill="1" applyBorder="1" applyAlignment="1">
      <alignment horizontal="left" vertical="top" wrapText="1"/>
    </xf>
    <xf numFmtId="0" fontId="18" fillId="8" borderId="19" xfId="0" applyFont="1" applyFill="1" applyBorder="1" applyAlignment="1">
      <alignment horizontal="right" vertical="top" wrapText="1"/>
    </xf>
    <xf numFmtId="0" fontId="16" fillId="0" borderId="19" xfId="0" applyFont="1" applyBorder="1" applyAlignment="1">
      <alignment vertical="center" wrapText="1"/>
    </xf>
    <xf numFmtId="0" fontId="16" fillId="0" borderId="19" xfId="0" applyFont="1" applyBorder="1" applyAlignment="1">
      <alignment horizontal="right" vertical="center" wrapText="1"/>
    </xf>
    <xf numFmtId="0" fontId="16" fillId="0" borderId="20" xfId="0" applyFont="1" applyBorder="1" applyAlignment="1">
      <alignment horizontal="right" vertical="center" wrapText="1"/>
    </xf>
    <xf numFmtId="0" fontId="16" fillId="0" borderId="22" xfId="0" applyFont="1" applyBorder="1" applyAlignment="1">
      <alignment vertical="center" wrapText="1"/>
    </xf>
    <xf numFmtId="0" fontId="16" fillId="0" borderId="21" xfId="0" applyFont="1" applyBorder="1" applyAlignment="1">
      <alignment horizontal="right" vertical="center" wrapText="1"/>
    </xf>
    <xf numFmtId="4" fontId="4" fillId="0" borderId="0" xfId="2" applyNumberFormat="1"/>
    <xf numFmtId="4" fontId="4" fillId="9" borderId="0" xfId="2" applyNumberFormat="1" applyFill="1"/>
    <xf numFmtId="10" fontId="0" fillId="9" borderId="0" xfId="4" applyNumberFormat="1" applyFont="1" applyFill="1"/>
    <xf numFmtId="4" fontId="4" fillId="10" borderId="0" xfId="2" applyNumberFormat="1" applyFill="1"/>
    <xf numFmtId="4" fontId="4" fillId="11" borderId="0" xfId="2" applyNumberFormat="1" applyFill="1"/>
    <xf numFmtId="4" fontId="4" fillId="12" borderId="0" xfId="2" applyNumberFormat="1" applyFill="1"/>
    <xf numFmtId="169" fontId="0" fillId="0" borderId="0" xfId="4" applyNumberFormat="1" applyFont="1"/>
    <xf numFmtId="0" fontId="4" fillId="0" borderId="0" xfId="2" applyAlignment="1">
      <alignment wrapText="1"/>
    </xf>
    <xf numFmtId="0" fontId="4" fillId="0" borderId="0" xfId="2" applyAlignment="1">
      <alignment horizontal="center"/>
    </xf>
    <xf numFmtId="0" fontId="4" fillId="0" borderId="0" xfId="2"/>
    <xf numFmtId="0" fontId="13" fillId="0" borderId="0" xfId="2" applyFont="1" applyAlignment="1">
      <alignment wrapText="1"/>
    </xf>
    <xf numFmtId="0" fontId="16" fillId="0" borderId="18" xfId="0" applyFont="1" applyBorder="1" applyAlignment="1">
      <alignment horizontal="left" vertical="center"/>
    </xf>
    <xf numFmtId="0" fontId="0" fillId="0" borderId="18" xfId="0" applyBorder="1"/>
  </cellXfs>
  <cellStyles count="5">
    <cellStyle name="Prozent" xfId="1" builtinId="5"/>
    <cellStyle name="Prozent 2" xfId="4"/>
    <cellStyle name="Standard" xfId="0" builtinId="0"/>
    <cellStyle name="Standard 2" xfId="2"/>
    <cellStyle name="Währung" xfId="3" builtinId="4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Alpenquerender Güterverkehr</a:t>
            </a:r>
          </a:p>
        </c:rich>
      </c:tx>
      <c:layout>
        <c:manualLayout>
          <c:xMode val="edge"/>
          <c:yMode val="edge"/>
          <c:x val="0.26476578411405294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969450101833"/>
          <c:y val="0.24"/>
          <c:w val="0.59877800407331971"/>
          <c:h val="0.50909090909090904"/>
        </c:manualLayout>
      </c:layout>
      <c:lineChart>
        <c:grouping val="standard"/>
        <c:varyColors val="0"/>
        <c:ser>
          <c:idx val="0"/>
          <c:order val="0"/>
          <c:tx>
            <c:strRef>
              <c:f>'Auftrag 2 Güter'!$B$9:$C$9</c:f>
              <c:strCache>
                <c:ptCount val="1"/>
                <c:pt idx="0">
                  <c:v>Frankreich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'Auftrag 2 Güter'!$D$6:$K$6</c:f>
              <c:numCache>
                <c:formatCode>General</c:formatCode>
                <c:ptCount val="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</c:numCache>
            </c:numRef>
          </c:cat>
          <c:val>
            <c:numRef>
              <c:f>'Auftrag 2 Güter'!$D$9:$K$9</c:f>
              <c:numCache>
                <c:formatCode>#,##0</c:formatCode>
                <c:ptCount val="8"/>
                <c:pt idx="0">
                  <c:v>1541</c:v>
                </c:pt>
                <c:pt idx="1">
                  <c:v>1553</c:v>
                </c:pt>
                <c:pt idx="2">
                  <c:v>1549</c:v>
                </c:pt>
                <c:pt idx="3">
                  <c:v>1531</c:v>
                </c:pt>
                <c:pt idx="4">
                  <c:v>1521</c:v>
                </c:pt>
                <c:pt idx="5">
                  <c:v>1484</c:v>
                </c:pt>
                <c:pt idx="6">
                  <c:v>1370</c:v>
                </c:pt>
                <c:pt idx="7">
                  <c:v>1466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'Auftrag 2 Güter'!$B$10:$C$10</c:f>
              <c:strCache>
                <c:ptCount val="1"/>
                <c:pt idx="0">
                  <c:v>Schweiz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'Auftrag 2 Güter'!$D$6:$K$6</c:f>
              <c:numCache>
                <c:formatCode>General</c:formatCode>
                <c:ptCount val="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</c:numCache>
            </c:numRef>
          </c:cat>
          <c:val>
            <c:numRef>
              <c:f>'Auftrag 2 Güter'!$D$10:$K$10</c:f>
              <c:numCache>
                <c:formatCode>#,##0</c:formatCode>
                <c:ptCount val="8"/>
                <c:pt idx="0">
                  <c:v>1318</c:v>
                </c:pt>
                <c:pt idx="1">
                  <c:v>1404</c:v>
                </c:pt>
                <c:pt idx="2">
                  <c:v>1371</c:v>
                </c:pt>
                <c:pt idx="3">
                  <c:v>1249</c:v>
                </c:pt>
                <c:pt idx="4">
                  <c:v>1292</c:v>
                </c:pt>
                <c:pt idx="5">
                  <c:v>1255</c:v>
                </c:pt>
                <c:pt idx="6">
                  <c:v>1204</c:v>
                </c:pt>
                <c:pt idx="7">
                  <c:v>1180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'Auftrag 2 Güter'!$B$12:$C$12</c:f>
              <c:strCache>
                <c:ptCount val="1"/>
                <c:pt idx="0">
                  <c:v>Österreich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'Auftrag 2 Güter'!$D$6:$K$6</c:f>
              <c:numCache>
                <c:formatCode>General</c:formatCode>
                <c:ptCount val="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</c:numCache>
            </c:numRef>
          </c:cat>
          <c:val>
            <c:numRef>
              <c:f>'Auftrag 2 Güter'!$D$12:$K$12</c:f>
              <c:numCache>
                <c:formatCode>#,##0</c:formatCode>
                <c:ptCount val="8"/>
                <c:pt idx="0">
                  <c:v>1639</c:v>
                </c:pt>
                <c:pt idx="1">
                  <c:v>1653</c:v>
                </c:pt>
                <c:pt idx="2">
                  <c:v>1647</c:v>
                </c:pt>
                <c:pt idx="3">
                  <c:v>1708</c:v>
                </c:pt>
                <c:pt idx="4">
                  <c:v>1775</c:v>
                </c:pt>
                <c:pt idx="5">
                  <c:v>2118</c:v>
                </c:pt>
                <c:pt idx="6">
                  <c:v>2121</c:v>
                </c:pt>
                <c:pt idx="7">
                  <c:v>2268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73088"/>
        <c:axId val="85398272"/>
      </c:lineChart>
      <c:catAx>
        <c:axId val="8407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Jahr</a:t>
                </a:r>
              </a:p>
            </c:rich>
          </c:tx>
          <c:layout>
            <c:manualLayout>
              <c:xMode val="edge"/>
              <c:yMode val="edge"/>
              <c:x val="0.43177189409368638"/>
              <c:y val="0.861818181818181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539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398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in 1000 Lastwagen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76363636363636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407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15071283095728"/>
          <c:y val="0.37818181818181817"/>
          <c:w val="0.19755600814663954"/>
          <c:h val="0.232727272727272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Logiernächte in der Schweiz</a:t>
            </a:r>
            <a:r>
              <a:rPr lang="en-US" sz="1400" baseline="0"/>
              <a:t> nach Regionen 2013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Logiernächte!$D$3</c:f>
              <c:strCache>
                <c:ptCount val="1"/>
                <c:pt idx="0">
                  <c:v>Logiernächte</c:v>
                </c:pt>
              </c:strCache>
            </c:strRef>
          </c:tx>
          <c:invertIfNegative val="0"/>
          <c:cat>
            <c:strRef>
              <c:f>Logiernächte!$A$5:$A$17</c:f>
              <c:strCache>
                <c:ptCount val="13"/>
                <c:pt idx="0">
                  <c:v>Graubünden</c:v>
                </c:pt>
                <c:pt idx="1">
                  <c:v>Ostschweiz</c:v>
                </c:pt>
                <c:pt idx="2">
                  <c:v>Zürich Region</c:v>
                </c:pt>
                <c:pt idx="3">
                  <c:v>Luzern / Vierwaldstättersee</c:v>
                </c:pt>
                <c:pt idx="4">
                  <c:v>Basel Region</c:v>
                </c:pt>
                <c:pt idx="5">
                  <c:v>Bern Region</c:v>
                </c:pt>
                <c:pt idx="6">
                  <c:v>Berner Oberland</c:v>
                </c:pt>
                <c:pt idx="7">
                  <c:v>Jura &amp; Drei-Seen-Land</c:v>
                </c:pt>
                <c:pt idx="8">
                  <c:v>Genferseegebiet (Waadtland)</c:v>
                </c:pt>
                <c:pt idx="9">
                  <c:v>Genf</c:v>
                </c:pt>
                <c:pt idx="10">
                  <c:v>Wallis</c:v>
                </c:pt>
                <c:pt idx="11">
                  <c:v>Tessin</c:v>
                </c:pt>
                <c:pt idx="12">
                  <c:v>Fribourg Region</c:v>
                </c:pt>
              </c:strCache>
            </c:strRef>
          </c:cat>
          <c:val>
            <c:numRef>
              <c:f>Logiernächte!$D$5:$D$17</c:f>
              <c:numCache>
                <c:formatCode>#,##0</c:formatCode>
                <c:ptCount val="13"/>
                <c:pt idx="0">
                  <c:v>5160975</c:v>
                </c:pt>
                <c:pt idx="1">
                  <c:v>1933056</c:v>
                </c:pt>
                <c:pt idx="2">
                  <c:v>5477612</c:v>
                </c:pt>
                <c:pt idx="3">
                  <c:v>3414116</c:v>
                </c:pt>
                <c:pt idx="4">
                  <c:v>1488452</c:v>
                </c:pt>
                <c:pt idx="5">
                  <c:v>1483595</c:v>
                </c:pt>
                <c:pt idx="6">
                  <c:v>3649330</c:v>
                </c:pt>
                <c:pt idx="7">
                  <c:v>764456</c:v>
                </c:pt>
                <c:pt idx="8">
                  <c:v>2602503</c:v>
                </c:pt>
                <c:pt idx="9">
                  <c:v>2883245</c:v>
                </c:pt>
                <c:pt idx="10">
                  <c:v>3887712</c:v>
                </c:pt>
                <c:pt idx="11">
                  <c:v>2405434</c:v>
                </c:pt>
                <c:pt idx="12">
                  <c:v>473397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58720"/>
        <c:axId val="89360640"/>
      </c:barChart>
      <c:catAx>
        <c:axId val="89358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Tourismusregion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89360640"/>
        <c:crosses val="autoZero"/>
        <c:auto val="1"/>
        <c:lblAlgn val="ctr"/>
        <c:lblOffset val="100"/>
        <c:noMultiLvlLbl val="0"/>
      </c:catAx>
      <c:valAx>
        <c:axId val="89360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Logiernächte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89358720"/>
        <c:crosses val="autoZero"/>
        <c:crossBetween val="between"/>
      </c:valAx>
    </c:plotArea>
    <c:plotVisOnly val="1"/>
    <c:dispBlanksAs val="gap"/>
    <c:showDLblsOverMax val="0"/>
  </c:chart>
  <c:spPr>
    <a:gradFill>
      <a:gsLst>
        <a:gs pos="0">
          <a:srgbClr val="5E9EFF"/>
        </a:gs>
        <a:gs pos="39999">
          <a:srgbClr val="85C2FF"/>
        </a:gs>
        <a:gs pos="70000">
          <a:srgbClr val="C4D6EB"/>
        </a:gs>
        <a:gs pos="100000">
          <a:srgbClr val="FFEBFA"/>
        </a:gs>
      </a:gsLst>
      <a:lin ang="5400000" scaled="0"/>
    </a:gradFill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Anzahl Reisen mit Übernachtungen (pro Person)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Übernachtungen!$A$6</c:f>
              <c:strCache>
                <c:ptCount val="1"/>
                <c:pt idx="0">
                  <c:v>Männer</c:v>
                </c:pt>
              </c:strCache>
            </c:strRef>
          </c:tx>
          <c:marker>
            <c:symbol val="none"/>
          </c:marker>
          <c:cat>
            <c:numRef>
              <c:f>Übernachtungen!$B$3:$G$3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Übernachtungen!$B$6:$G$6</c:f>
              <c:numCache>
                <c:formatCode>General</c:formatCode>
                <c:ptCount val="6"/>
                <c:pt idx="0">
                  <c:v>3.3</c:v>
                </c:pt>
                <c:pt idx="1">
                  <c:v>2.8</c:v>
                </c:pt>
                <c:pt idx="2">
                  <c:v>2.6</c:v>
                </c:pt>
                <c:pt idx="3">
                  <c:v>2.6</c:v>
                </c:pt>
                <c:pt idx="4">
                  <c:v>2.8</c:v>
                </c:pt>
                <c:pt idx="5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Übernachtungen!$A$7</c:f>
              <c:strCache>
                <c:ptCount val="1"/>
                <c:pt idx="0">
                  <c:v>Frauen</c:v>
                </c:pt>
              </c:strCache>
            </c:strRef>
          </c:tx>
          <c:marker>
            <c:symbol val="none"/>
          </c:marker>
          <c:cat>
            <c:numRef>
              <c:f>Übernachtungen!$B$3:$G$3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Übernachtungen!$B$7:$G$7</c:f>
              <c:numCache>
                <c:formatCode>General</c:formatCode>
                <c:ptCount val="6"/>
                <c:pt idx="0">
                  <c:v>3.2</c:v>
                </c:pt>
                <c:pt idx="1">
                  <c:v>2.7</c:v>
                </c:pt>
                <c:pt idx="2">
                  <c:v>2.7</c:v>
                </c:pt>
                <c:pt idx="3">
                  <c:v>2.5</c:v>
                </c:pt>
                <c:pt idx="4">
                  <c:v>2.9</c:v>
                </c:pt>
                <c:pt idx="5">
                  <c:v>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89792"/>
        <c:axId val="89491328"/>
      </c:lineChart>
      <c:catAx>
        <c:axId val="894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491328"/>
        <c:crosses val="autoZero"/>
        <c:auto val="1"/>
        <c:lblAlgn val="ctr"/>
        <c:lblOffset val="100"/>
        <c:noMultiLvlLbl val="0"/>
      </c:catAx>
      <c:valAx>
        <c:axId val="89491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489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Anzahl Reisen mit Übernachtungen (pro Person)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Übernachtungen!$A$9</c:f>
              <c:strCache>
                <c:ptCount val="1"/>
                <c:pt idx="0">
                  <c:v>Deutsche Schweiz</c:v>
                </c:pt>
              </c:strCache>
            </c:strRef>
          </c:tx>
          <c:marker>
            <c:symbol val="none"/>
          </c:marker>
          <c:cat>
            <c:numRef>
              <c:f>Übernachtungen!$B$3:$G$3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Übernachtungen!$B$9:$G$9</c:f>
              <c:numCache>
                <c:formatCode>General</c:formatCode>
                <c:ptCount val="6"/>
                <c:pt idx="0">
                  <c:v>3.5</c:v>
                </c:pt>
                <c:pt idx="1">
                  <c:v>2.9</c:v>
                </c:pt>
                <c:pt idx="2">
                  <c:v>2.7</c:v>
                </c:pt>
                <c:pt idx="3">
                  <c:v>2.7</c:v>
                </c:pt>
                <c:pt idx="4">
                  <c:v>2.8</c:v>
                </c:pt>
                <c:pt idx="5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Übernachtungen!$A$10</c:f>
              <c:strCache>
                <c:ptCount val="1"/>
                <c:pt idx="0">
                  <c:v>Französische Schweiz</c:v>
                </c:pt>
              </c:strCache>
            </c:strRef>
          </c:tx>
          <c:marker>
            <c:symbol val="none"/>
          </c:marker>
          <c:cat>
            <c:numRef>
              <c:f>Übernachtungen!$B$3:$G$3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Übernachtungen!$B$10:$G$10</c:f>
              <c:numCache>
                <c:formatCode>General</c:formatCode>
                <c:ptCount val="6"/>
                <c:pt idx="0">
                  <c:v>2.8</c:v>
                </c:pt>
                <c:pt idx="1">
                  <c:v>2.4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3.2</c:v>
                </c:pt>
                <c:pt idx="5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Übernachtungen!$A$11</c:f>
              <c:strCache>
                <c:ptCount val="1"/>
                <c:pt idx="0">
                  <c:v>Italienische Schweiz</c:v>
                </c:pt>
              </c:strCache>
            </c:strRef>
          </c:tx>
          <c:marker>
            <c:symbol val="none"/>
          </c:marker>
          <c:cat>
            <c:numRef>
              <c:f>Übernachtungen!$B$3:$G$3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Übernachtungen!$B$11:$G$11</c:f>
              <c:numCache>
                <c:formatCode>General</c:formatCode>
                <c:ptCount val="6"/>
                <c:pt idx="0">
                  <c:v>2.1</c:v>
                </c:pt>
                <c:pt idx="1">
                  <c:v>1.8</c:v>
                </c:pt>
                <c:pt idx="2">
                  <c:v>2.1</c:v>
                </c:pt>
                <c:pt idx="3">
                  <c:v>1.5</c:v>
                </c:pt>
                <c:pt idx="4">
                  <c:v>2.2999999999999998</c:v>
                </c:pt>
                <c:pt idx="5">
                  <c:v>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65728"/>
        <c:axId val="90667264"/>
      </c:lineChart>
      <c:catAx>
        <c:axId val="9066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667264"/>
        <c:crosses val="autoZero"/>
        <c:auto val="1"/>
        <c:lblAlgn val="ctr"/>
        <c:lblOffset val="100"/>
        <c:noMultiLvlLbl val="0"/>
      </c:catAx>
      <c:valAx>
        <c:axId val="90667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665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19</xdr:row>
      <xdr:rowOff>47625</xdr:rowOff>
    </xdr:from>
    <xdr:to>
      <xdr:col>9</xdr:col>
      <xdr:colOff>400050</xdr:colOff>
      <xdr:row>35</xdr:row>
      <xdr:rowOff>76200</xdr:rowOff>
    </xdr:to>
    <xdr:graphicFrame macro="">
      <xdr:nvGraphicFramePr>
        <xdr:cNvPr id="2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95249</xdr:colOff>
      <xdr:row>4</xdr:row>
      <xdr:rowOff>123825</xdr:rowOff>
    </xdr:from>
    <xdr:to>
      <xdr:col>17</xdr:col>
      <xdr:colOff>438150</xdr:colOff>
      <xdr:row>16</xdr:row>
      <xdr:rowOff>104774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457200</xdr:colOff>
      <xdr:row>1</xdr:row>
      <xdr:rowOff>152399</xdr:rowOff>
    </xdr:from>
    <xdr:to>
      <xdr:col>10</xdr:col>
      <xdr:colOff>19050</xdr:colOff>
      <xdr:row>10</xdr:row>
      <xdr:rowOff>38100</xdr:rowOff>
    </xdr:to>
    <xdr:sp macro="" textlink="">
      <xdr:nvSpPr>
        <xdr:cNvPr id="3" name="Textfeld 2"/>
        <xdr:cNvSpPr txBox="1"/>
      </xdr:nvSpPr>
      <xdr:spPr>
        <a:xfrm>
          <a:off x="4267200" y="400049"/>
          <a:ext cx="3371850" cy="2257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800" baseline="0">
              <a:solidFill>
                <a:schemeClr val="accent2"/>
              </a:solidFill>
              <a:latin typeface="+mn-lt"/>
              <a:ea typeface="+mn-ea"/>
              <a:cs typeface="+mn-cs"/>
            </a:rPr>
            <a:t>Erstellen Sie ein geeignetes Säulen- oder Balkendiagramm, das die Anzahl der Logiernächte in den Tourismusregionen zeigt. Es kommen absolute Zahlen im Diagramm vor. Die Achsen sind beschriftet. </a:t>
          </a:r>
        </a:p>
        <a:p>
          <a:endParaRPr lang="de-CH" sz="1800" baseline="0">
            <a:solidFill>
              <a:schemeClr val="accent2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13</xdr:row>
      <xdr:rowOff>104775</xdr:rowOff>
    </xdr:from>
    <xdr:to>
      <xdr:col>5</xdr:col>
      <xdr:colOff>533400</xdr:colOff>
      <xdr:row>21</xdr:row>
      <xdr:rowOff>104775</xdr:rowOff>
    </xdr:to>
    <xdr:sp macro="" textlink="">
      <xdr:nvSpPr>
        <xdr:cNvPr id="2" name="Textfeld 1"/>
        <xdr:cNvSpPr txBox="1"/>
      </xdr:nvSpPr>
      <xdr:spPr>
        <a:xfrm>
          <a:off x="971550" y="3495675"/>
          <a:ext cx="3371850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800" baseline="0">
              <a:solidFill>
                <a:schemeClr val="accent2"/>
              </a:solidFill>
              <a:latin typeface="+mn-lt"/>
              <a:ea typeface="+mn-ea"/>
              <a:cs typeface="+mn-cs"/>
            </a:rPr>
            <a:t>Zeigen Sie den zeitlichen Verlauf  nach Geschlecht oder Sprachregion auf einem Diagramme.  </a:t>
          </a:r>
        </a:p>
      </xdr:txBody>
    </xdr:sp>
    <xdr:clientData/>
  </xdr:twoCellAnchor>
  <xdr:twoCellAnchor>
    <xdr:from>
      <xdr:col>7</xdr:col>
      <xdr:colOff>581025</xdr:colOff>
      <xdr:row>4</xdr:row>
      <xdr:rowOff>71437</xdr:rowOff>
    </xdr:from>
    <xdr:to>
      <xdr:col>13</xdr:col>
      <xdr:colOff>581025</xdr:colOff>
      <xdr:row>13</xdr:row>
      <xdr:rowOff>147637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15</xdr:row>
      <xdr:rowOff>23812</xdr:rowOff>
    </xdr:from>
    <xdr:to>
      <xdr:col>13</xdr:col>
      <xdr:colOff>581025</xdr:colOff>
      <xdr:row>32</xdr:row>
      <xdr:rowOff>14287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topLeftCell="D7" workbookViewId="0">
      <selection activeCell="P29" sqref="P29"/>
    </sheetView>
  </sheetViews>
  <sheetFormatPr baseColWidth="10" defaultRowHeight="12.75"/>
  <cols>
    <col min="1" max="1" width="34.140625" style="45" customWidth="1"/>
    <col min="2" max="16384" width="11.42578125" style="45"/>
  </cols>
  <sheetData>
    <row r="2" spans="1:14">
      <c r="A2" s="45" t="s">
        <v>68</v>
      </c>
    </row>
    <row r="4" spans="1:14">
      <c r="A4" s="45" t="s">
        <v>69</v>
      </c>
      <c r="B4" s="45">
        <v>1970</v>
      </c>
      <c r="C4" s="45">
        <v>1975</v>
      </c>
      <c r="D4" s="45">
        <v>1980</v>
      </c>
      <c r="E4" s="45">
        <v>1985</v>
      </c>
      <c r="F4" s="45">
        <v>1990</v>
      </c>
      <c r="G4" s="45">
        <v>1995</v>
      </c>
      <c r="H4" s="45">
        <v>1999</v>
      </c>
      <c r="I4" s="45">
        <v>2000</v>
      </c>
      <c r="J4" s="45">
        <v>2001</v>
      </c>
      <c r="K4" s="45">
        <v>2002</v>
      </c>
      <c r="L4" s="45">
        <v>2003</v>
      </c>
      <c r="M4" s="45">
        <v>2004</v>
      </c>
    </row>
    <row r="5" spans="1:14">
      <c r="A5" s="45" t="s">
        <v>70</v>
      </c>
      <c r="B5" s="76">
        <v>1101.2</v>
      </c>
      <c r="C5" s="76">
        <v>1131.3</v>
      </c>
      <c r="D5" s="76">
        <v>1126.9000000000001</v>
      </c>
      <c r="E5" s="76">
        <v>1134.9000000000001</v>
      </c>
      <c r="F5" s="76">
        <v>1157.2</v>
      </c>
      <c r="G5" s="76">
        <v>1187.8</v>
      </c>
      <c r="H5" s="76">
        <v>1209.5</v>
      </c>
      <c r="I5" s="45">
        <v>1222.2</v>
      </c>
      <c r="J5" s="45">
        <v>1238.5</v>
      </c>
      <c r="K5" s="45">
        <v>1259.0999999999999</v>
      </c>
      <c r="L5" s="45">
        <v>1249.9000000000001</v>
      </c>
      <c r="M5" s="45">
        <v>1261.0999999999999</v>
      </c>
      <c r="N5" s="82">
        <f>(100/$M$31)*M5/100</f>
        <v>0.16999622560120781</v>
      </c>
    </row>
    <row r="6" spans="1:14">
      <c r="A6" s="45" t="s">
        <v>71</v>
      </c>
      <c r="B6" s="45">
        <v>987.2</v>
      </c>
      <c r="C6" s="45">
        <v>999</v>
      </c>
      <c r="D6" s="45">
        <v>916.8</v>
      </c>
      <c r="E6" s="45">
        <v>928.3</v>
      </c>
      <c r="F6" s="45">
        <v>949.4</v>
      </c>
      <c r="G6" s="45">
        <v>951.8</v>
      </c>
      <c r="H6" s="45">
        <v>949.8</v>
      </c>
      <c r="I6" s="45">
        <v>950.6</v>
      </c>
      <c r="J6" s="45">
        <v>953.3</v>
      </c>
      <c r="K6" s="45">
        <v>958.6</v>
      </c>
      <c r="L6" s="45">
        <v>952</v>
      </c>
      <c r="M6" s="45">
        <v>956</v>
      </c>
      <c r="N6" s="82">
        <f t="shared" ref="N6:N30" si="0">(100/$M$31)*M6/100</f>
        <v>0.12886875876199722</v>
      </c>
    </row>
    <row r="7" spans="1:14">
      <c r="A7" s="45" t="s">
        <v>72</v>
      </c>
      <c r="B7" s="45">
        <v>290.60000000000002</v>
      </c>
      <c r="C7" s="45">
        <v>294.2</v>
      </c>
      <c r="D7" s="45">
        <v>297</v>
      </c>
      <c r="E7" s="45">
        <v>305.7</v>
      </c>
      <c r="F7" s="45">
        <v>320.60000000000002</v>
      </c>
      <c r="G7" s="45">
        <v>339.6</v>
      </c>
      <c r="H7" s="45">
        <v>343.2</v>
      </c>
      <c r="I7" s="45">
        <v>345</v>
      </c>
      <c r="J7" s="45">
        <v>348.1</v>
      </c>
      <c r="K7" s="45">
        <v>351.5</v>
      </c>
      <c r="L7" s="45">
        <v>353.7</v>
      </c>
      <c r="M7" s="45">
        <v>354.8</v>
      </c>
      <c r="N7" s="82">
        <f t="shared" si="0"/>
        <v>4.7827024695352105E-2</v>
      </c>
    </row>
    <row r="8" spans="1:14">
      <c r="A8" s="45" t="s">
        <v>73</v>
      </c>
      <c r="B8" s="45">
        <v>34.200000000000003</v>
      </c>
      <c r="C8" s="45">
        <v>34.5</v>
      </c>
      <c r="D8" s="45">
        <v>34.1</v>
      </c>
      <c r="E8" s="45">
        <v>33.9</v>
      </c>
      <c r="F8" s="45">
        <v>34.1</v>
      </c>
      <c r="G8" s="45">
        <v>35.200000000000003</v>
      </c>
      <c r="H8" s="45">
        <v>34.6</v>
      </c>
      <c r="I8" s="45">
        <v>34.4</v>
      </c>
      <c r="J8" s="45">
        <v>34.200000000000003</v>
      </c>
      <c r="K8" s="45">
        <v>34.200000000000003</v>
      </c>
      <c r="L8" s="45">
        <v>35.1</v>
      </c>
      <c r="M8" s="45">
        <v>35.1</v>
      </c>
      <c r="N8" s="82">
        <f t="shared" si="0"/>
        <v>4.7314784859268846E-3</v>
      </c>
    </row>
    <row r="9" spans="1:14">
      <c r="A9" s="45" t="s">
        <v>74</v>
      </c>
      <c r="B9" s="45">
        <v>91.4</v>
      </c>
      <c r="C9" s="45">
        <v>93.4</v>
      </c>
      <c r="D9" s="45">
        <v>97.3</v>
      </c>
      <c r="E9" s="45">
        <v>102.5</v>
      </c>
      <c r="F9" s="45">
        <v>110.9</v>
      </c>
      <c r="G9" s="45">
        <v>121.3</v>
      </c>
      <c r="H9" s="45">
        <v>126.7</v>
      </c>
      <c r="I9" s="45">
        <v>128.4</v>
      </c>
      <c r="J9" s="45">
        <v>130.30000000000001</v>
      </c>
      <c r="K9" s="45">
        <v>132.1</v>
      </c>
      <c r="L9" s="45">
        <v>134.9</v>
      </c>
      <c r="M9" s="45">
        <v>136.5</v>
      </c>
      <c r="N9" s="82">
        <f t="shared" si="0"/>
        <v>1.8400194111937888E-2</v>
      </c>
    </row>
    <row r="10" spans="1:14">
      <c r="A10" s="45" t="s">
        <v>75</v>
      </c>
      <c r="B10" s="45">
        <v>24.9</v>
      </c>
      <c r="C10" s="45">
        <v>25.8</v>
      </c>
      <c r="D10" s="45">
        <v>26.2</v>
      </c>
      <c r="E10" s="45">
        <v>27.8</v>
      </c>
      <c r="F10" s="45">
        <v>29.3</v>
      </c>
      <c r="G10" s="45">
        <v>31.3</v>
      </c>
      <c r="H10" s="45">
        <v>32</v>
      </c>
      <c r="I10" s="45">
        <v>32.200000000000003</v>
      </c>
      <c r="J10" s="45">
        <v>32.5</v>
      </c>
      <c r="K10" s="45">
        <v>32.799999999999997</v>
      </c>
      <c r="L10" s="45">
        <v>33.1</v>
      </c>
      <c r="M10" s="45">
        <v>33.299999999999997</v>
      </c>
      <c r="N10" s="82">
        <f t="shared" si="0"/>
        <v>4.48883856357166E-3</v>
      </c>
    </row>
    <row r="11" spans="1:14">
      <c r="A11" s="45" t="s">
        <v>76</v>
      </c>
      <c r="B11" s="45">
        <v>26</v>
      </c>
      <c r="C11" s="45">
        <v>26.8</v>
      </c>
      <c r="D11" s="45">
        <v>28.7</v>
      </c>
      <c r="E11" s="45">
        <v>30.8</v>
      </c>
      <c r="F11" s="45">
        <v>32.9</v>
      </c>
      <c r="G11" s="45">
        <v>35.5</v>
      </c>
      <c r="H11" s="45">
        <v>36.5</v>
      </c>
      <c r="I11" s="45">
        <v>36.9</v>
      </c>
      <c r="J11" s="45">
        <v>37.4</v>
      </c>
      <c r="K11" s="45">
        <v>37.9</v>
      </c>
      <c r="L11" s="45">
        <v>39.1</v>
      </c>
      <c r="M11" s="45">
        <v>39.5</v>
      </c>
      <c r="N11" s="82">
        <f t="shared" si="0"/>
        <v>5.3245982961285451E-3</v>
      </c>
    </row>
    <row r="12" spans="1:14">
      <c r="A12" s="45" t="s">
        <v>77</v>
      </c>
      <c r="B12" s="45">
        <v>38.5</v>
      </c>
      <c r="C12" s="45">
        <v>36.799999999999997</v>
      </c>
      <c r="D12" s="45">
        <v>36.5</v>
      </c>
      <c r="E12" s="45">
        <v>36.9</v>
      </c>
      <c r="F12" s="45">
        <v>38</v>
      </c>
      <c r="G12" s="45">
        <v>39.299999999999997</v>
      </c>
      <c r="H12" s="45">
        <v>38.299999999999997</v>
      </c>
      <c r="I12" s="45">
        <v>38.200000000000003</v>
      </c>
      <c r="J12" s="45">
        <v>38</v>
      </c>
      <c r="K12" s="45">
        <v>38.1</v>
      </c>
      <c r="L12" s="45">
        <v>38.5</v>
      </c>
      <c r="M12" s="45">
        <v>38.5</v>
      </c>
      <c r="N12" s="82">
        <f t="shared" si="0"/>
        <v>5.1897983392645321E-3</v>
      </c>
    </row>
    <row r="13" spans="1:14">
      <c r="A13" s="45" t="s">
        <v>78</v>
      </c>
      <c r="B13" s="45">
        <v>63.3</v>
      </c>
      <c r="C13" s="45">
        <v>73.599999999999994</v>
      </c>
      <c r="D13" s="45">
        <v>76</v>
      </c>
      <c r="E13" s="45">
        <v>80.5</v>
      </c>
      <c r="F13" s="45">
        <v>85.4</v>
      </c>
      <c r="G13" s="45">
        <v>91.6</v>
      </c>
      <c r="H13" s="45">
        <v>97</v>
      </c>
      <c r="I13" s="45">
        <v>98.5</v>
      </c>
      <c r="J13" s="45">
        <v>100.2</v>
      </c>
      <c r="K13" s="45">
        <v>102.1</v>
      </c>
      <c r="L13" s="45">
        <v>103.6</v>
      </c>
      <c r="M13" s="45">
        <v>105.2</v>
      </c>
      <c r="N13" s="82">
        <f t="shared" si="0"/>
        <v>1.4180955462094254E-2</v>
      </c>
    </row>
    <row r="14" spans="1:14">
      <c r="A14" s="45" t="s">
        <v>79</v>
      </c>
      <c r="B14" s="45">
        <v>178.7</v>
      </c>
      <c r="C14" s="45">
        <v>182.5</v>
      </c>
      <c r="D14" s="45">
        <v>185</v>
      </c>
      <c r="E14" s="45">
        <v>192.8</v>
      </c>
      <c r="F14" s="45">
        <v>208.1</v>
      </c>
      <c r="G14" s="45">
        <v>226.1</v>
      </c>
      <c r="H14" s="45">
        <v>235.2</v>
      </c>
      <c r="I14" s="45">
        <v>237.1</v>
      </c>
      <c r="J14" s="45">
        <v>239.9</v>
      </c>
      <c r="K14" s="45">
        <v>243.8</v>
      </c>
      <c r="L14" s="45">
        <v>246.7</v>
      </c>
      <c r="M14" s="45">
        <v>249.7</v>
      </c>
      <c r="N14" s="82">
        <f t="shared" si="0"/>
        <v>3.3659549228944249E-2</v>
      </c>
    </row>
    <row r="15" spans="1:14">
      <c r="A15" s="45" t="s">
        <v>80</v>
      </c>
      <c r="B15" s="45">
        <v>224.2</v>
      </c>
      <c r="C15" s="45">
        <v>227.6</v>
      </c>
      <c r="D15" s="45">
        <v>217.5</v>
      </c>
      <c r="E15" s="45">
        <v>219.4</v>
      </c>
      <c r="F15" s="45">
        <v>226.3</v>
      </c>
      <c r="G15" s="45">
        <v>237</v>
      </c>
      <c r="H15" s="45">
        <v>241.7</v>
      </c>
      <c r="I15" s="45">
        <v>242.2</v>
      </c>
      <c r="J15" s="45">
        <v>242.8</v>
      </c>
      <c r="K15" s="45">
        <v>244.6</v>
      </c>
      <c r="L15" s="45">
        <v>246.8</v>
      </c>
      <c r="M15" s="45">
        <v>247.4</v>
      </c>
      <c r="N15" s="82">
        <f t="shared" si="0"/>
        <v>3.3349509328157022E-2</v>
      </c>
    </row>
    <row r="16" spans="1:14">
      <c r="A16" s="45" t="s">
        <v>81</v>
      </c>
      <c r="B16" s="45">
        <v>235.5</v>
      </c>
      <c r="C16" s="45">
        <v>218.2</v>
      </c>
      <c r="D16" s="45">
        <v>206.4</v>
      </c>
      <c r="E16" s="45">
        <v>197.6</v>
      </c>
      <c r="F16" s="45">
        <v>192.7</v>
      </c>
      <c r="G16" s="45">
        <v>199.9</v>
      </c>
      <c r="H16" s="45">
        <v>192.3</v>
      </c>
      <c r="I16" s="45">
        <v>190.6</v>
      </c>
      <c r="J16" s="45">
        <v>190.1</v>
      </c>
      <c r="K16" s="45">
        <v>190.9</v>
      </c>
      <c r="L16" s="45">
        <v>186.7</v>
      </c>
      <c r="M16" s="45">
        <v>186.7</v>
      </c>
      <c r="N16" s="82">
        <f t="shared" si="0"/>
        <v>2.5167151946511378E-2</v>
      </c>
    </row>
    <row r="17" spans="1:14">
      <c r="A17" s="45" t="s">
        <v>82</v>
      </c>
      <c r="B17" s="45">
        <v>205.4</v>
      </c>
      <c r="C17" s="45">
        <v>222.3</v>
      </c>
      <c r="D17" s="45">
        <v>219.3</v>
      </c>
      <c r="E17" s="45">
        <v>225</v>
      </c>
      <c r="F17" s="45">
        <v>230.8</v>
      </c>
      <c r="G17" s="45">
        <v>250.2</v>
      </c>
      <c r="H17" s="45">
        <v>255.5</v>
      </c>
      <c r="I17" s="45">
        <v>257</v>
      </c>
      <c r="J17" s="45">
        <v>258.7</v>
      </c>
      <c r="K17" s="45">
        <v>260.8</v>
      </c>
      <c r="L17" s="45">
        <v>264.39999999999998</v>
      </c>
      <c r="M17" s="45">
        <v>265.8</v>
      </c>
      <c r="N17" s="82">
        <f t="shared" si="0"/>
        <v>3.5829828534454877E-2</v>
      </c>
    </row>
    <row r="18" spans="1:14">
      <c r="A18" s="45" t="s">
        <v>83</v>
      </c>
      <c r="B18" s="45">
        <v>72.599999999999994</v>
      </c>
      <c r="C18" s="45">
        <v>71.5</v>
      </c>
      <c r="D18" s="45">
        <v>69.5</v>
      </c>
      <c r="E18" s="45">
        <v>69.900000000000006</v>
      </c>
      <c r="F18" s="45">
        <v>71.900000000000006</v>
      </c>
      <c r="G18" s="45">
        <v>73.7</v>
      </c>
      <c r="H18" s="45">
        <v>73.099999999999994</v>
      </c>
      <c r="I18" s="45">
        <v>72.900000000000006</v>
      </c>
      <c r="J18" s="45">
        <v>72.8</v>
      </c>
      <c r="K18" s="45">
        <v>73.7</v>
      </c>
      <c r="L18" s="45">
        <v>73.900000000000006</v>
      </c>
      <c r="M18" s="45">
        <v>73.900000000000006</v>
      </c>
      <c r="N18" s="82">
        <f t="shared" si="0"/>
        <v>9.9617168122506216E-3</v>
      </c>
    </row>
    <row r="19" spans="1:14">
      <c r="A19" s="45" t="s">
        <v>84</v>
      </c>
      <c r="B19" s="45">
        <v>48.8</v>
      </c>
      <c r="C19" s="45">
        <v>48</v>
      </c>
      <c r="D19" s="45">
        <v>47.5</v>
      </c>
      <c r="E19" s="45">
        <v>49.3</v>
      </c>
      <c r="F19" s="45">
        <v>51.6</v>
      </c>
      <c r="G19" s="45">
        <v>54</v>
      </c>
      <c r="H19" s="45">
        <v>53.4</v>
      </c>
      <c r="I19" s="45">
        <v>53.2</v>
      </c>
      <c r="J19" s="45">
        <v>52.9</v>
      </c>
      <c r="K19" s="45">
        <v>52.8</v>
      </c>
      <c r="L19" s="45">
        <v>52.9</v>
      </c>
      <c r="M19" s="45">
        <v>52.8</v>
      </c>
      <c r="N19" s="82">
        <f t="shared" si="0"/>
        <v>7.1174377224199293E-3</v>
      </c>
    </row>
    <row r="20" spans="1:14">
      <c r="A20" s="45" t="s">
        <v>85</v>
      </c>
      <c r="B20" s="45">
        <v>13.2</v>
      </c>
      <c r="C20" s="45">
        <v>13.5</v>
      </c>
      <c r="D20" s="45">
        <v>13</v>
      </c>
      <c r="E20" s="45">
        <v>13.3</v>
      </c>
      <c r="F20" s="45">
        <v>13.8</v>
      </c>
      <c r="G20" s="45">
        <v>14.4</v>
      </c>
      <c r="H20" s="45">
        <v>14.5</v>
      </c>
      <c r="I20" s="45">
        <v>14.7</v>
      </c>
      <c r="J20" s="45">
        <v>14.7</v>
      </c>
      <c r="K20" s="45">
        <v>14.7</v>
      </c>
      <c r="L20" s="45">
        <v>15</v>
      </c>
      <c r="M20" s="45">
        <v>15.1</v>
      </c>
      <c r="N20" s="82">
        <f t="shared" si="0"/>
        <v>2.0354793486466087E-3</v>
      </c>
    </row>
    <row r="21" spans="1:14">
      <c r="A21" s="45" t="s">
        <v>86</v>
      </c>
      <c r="B21" s="45">
        <v>383.6</v>
      </c>
      <c r="C21" s="45">
        <v>388.5</v>
      </c>
      <c r="D21" s="45">
        <v>390.9</v>
      </c>
      <c r="E21" s="45">
        <v>402.9</v>
      </c>
      <c r="F21" s="45">
        <v>421.8</v>
      </c>
      <c r="G21" s="45">
        <v>442.1</v>
      </c>
      <c r="H21" s="45">
        <v>445.8</v>
      </c>
      <c r="I21" s="45">
        <v>447.7</v>
      </c>
      <c r="J21" s="45">
        <v>450.9</v>
      </c>
      <c r="K21" s="45">
        <v>455.3</v>
      </c>
      <c r="L21" s="45">
        <v>457.3</v>
      </c>
      <c r="M21" s="45">
        <v>459</v>
      </c>
      <c r="N21" s="82">
        <f t="shared" si="0"/>
        <v>6.1873180200582342E-2</v>
      </c>
    </row>
    <row r="22" spans="1:14">
      <c r="A22" s="45" t="s">
        <v>87</v>
      </c>
      <c r="B22" s="45">
        <v>166.1</v>
      </c>
      <c r="C22" s="45">
        <v>166.6</v>
      </c>
      <c r="D22" s="45">
        <v>168.4</v>
      </c>
      <c r="E22" s="45">
        <v>173.3</v>
      </c>
      <c r="F22" s="45">
        <v>180</v>
      </c>
      <c r="G22" s="45">
        <v>189.2</v>
      </c>
      <c r="H22" s="45">
        <v>187.6</v>
      </c>
      <c r="I22" s="45">
        <v>188.1</v>
      </c>
      <c r="J22" s="45">
        <v>188.3</v>
      </c>
      <c r="K22" s="45">
        <v>189.4</v>
      </c>
      <c r="L22" s="45">
        <v>186.9</v>
      </c>
      <c r="M22" s="45">
        <v>187.9</v>
      </c>
      <c r="N22" s="82">
        <f t="shared" si="0"/>
        <v>2.5328911894748195E-2</v>
      </c>
    </row>
    <row r="23" spans="1:14">
      <c r="A23" s="45" t="s">
        <v>88</v>
      </c>
      <c r="B23" s="45">
        <v>430.3</v>
      </c>
      <c r="C23" s="45">
        <v>448.5</v>
      </c>
      <c r="D23" s="45">
        <v>451.8</v>
      </c>
      <c r="E23" s="45">
        <v>468.7</v>
      </c>
      <c r="F23" s="45">
        <v>496.9</v>
      </c>
      <c r="G23" s="45">
        <v>525.4</v>
      </c>
      <c r="H23" s="45">
        <v>536.70000000000005</v>
      </c>
      <c r="I23" s="45">
        <v>540.4</v>
      </c>
      <c r="J23" s="45">
        <v>546.1</v>
      </c>
      <c r="K23" s="45">
        <v>554</v>
      </c>
      <c r="L23" s="45">
        <v>560.70000000000005</v>
      </c>
      <c r="M23" s="45">
        <v>565.4</v>
      </c>
      <c r="N23" s="82">
        <f t="shared" si="0"/>
        <v>7.6215895610913409E-2</v>
      </c>
    </row>
    <row r="24" spans="1:14">
      <c r="A24" s="45" t="s">
        <v>89</v>
      </c>
      <c r="B24" s="45">
        <v>181.8</v>
      </c>
      <c r="C24" s="45">
        <v>186.8</v>
      </c>
      <c r="D24" s="45">
        <v>183.2</v>
      </c>
      <c r="E24" s="45">
        <v>191.4</v>
      </c>
      <c r="F24" s="45">
        <v>205.3</v>
      </c>
      <c r="G24" s="45">
        <v>222.4</v>
      </c>
      <c r="H24" s="45">
        <v>226.6</v>
      </c>
      <c r="I24" s="45">
        <v>227</v>
      </c>
      <c r="J24" s="45">
        <v>227.6</v>
      </c>
      <c r="K24" s="45">
        <v>229.7</v>
      </c>
      <c r="L24" s="45">
        <v>231.8</v>
      </c>
      <c r="M24" s="45">
        <v>233.2</v>
      </c>
      <c r="N24" s="82">
        <f t="shared" si="0"/>
        <v>3.1435349940688022E-2</v>
      </c>
    </row>
    <row r="25" spans="1:14">
      <c r="A25" s="45" t="s">
        <v>90</v>
      </c>
      <c r="B25" s="45">
        <v>248.2</v>
      </c>
      <c r="C25" s="45">
        <v>266.5</v>
      </c>
      <c r="D25" s="45">
        <v>268.60000000000002</v>
      </c>
      <c r="E25" s="45">
        <v>278.5</v>
      </c>
      <c r="F25" s="45">
        <v>289.8</v>
      </c>
      <c r="G25" s="45">
        <v>300.39999999999998</v>
      </c>
      <c r="H25" s="45">
        <v>303.8</v>
      </c>
      <c r="I25" s="45">
        <v>308.5</v>
      </c>
      <c r="J25" s="45">
        <v>304.89999999999998</v>
      </c>
      <c r="K25" s="45">
        <v>312.7</v>
      </c>
      <c r="L25" s="45">
        <v>317.8</v>
      </c>
      <c r="M25" s="45">
        <v>319.8</v>
      </c>
      <c r="N25" s="82">
        <f t="shared" si="0"/>
        <v>4.3109026205111617E-2</v>
      </c>
    </row>
    <row r="26" spans="1:14">
      <c r="A26" s="45" t="s">
        <v>91</v>
      </c>
      <c r="B26" s="45">
        <v>511.8</v>
      </c>
      <c r="C26" s="45">
        <v>526.5</v>
      </c>
      <c r="D26" s="45">
        <v>526.79999999999995</v>
      </c>
      <c r="E26" s="45">
        <v>547.9</v>
      </c>
      <c r="F26" s="45">
        <v>587.79999999999995</v>
      </c>
      <c r="G26" s="45">
        <v>614.79999999999995</v>
      </c>
      <c r="H26" s="45">
        <v>623.9</v>
      </c>
      <c r="I26" s="45">
        <v>628.5</v>
      </c>
      <c r="J26" s="45">
        <v>634</v>
      </c>
      <c r="K26" s="45">
        <v>642.4</v>
      </c>
      <c r="L26" s="45">
        <v>639.1</v>
      </c>
      <c r="M26" s="45">
        <v>647.70000000000005</v>
      </c>
      <c r="N26" s="82">
        <f t="shared" si="0"/>
        <v>8.7309932060821757E-2</v>
      </c>
    </row>
    <row r="27" spans="1:14">
      <c r="A27" s="45" t="s">
        <v>92</v>
      </c>
      <c r="B27" s="45">
        <v>210</v>
      </c>
      <c r="C27" s="45">
        <v>215.7</v>
      </c>
      <c r="D27" s="45">
        <v>222.6</v>
      </c>
      <c r="E27" s="45">
        <v>235.2</v>
      </c>
      <c r="F27" s="45">
        <v>254.7</v>
      </c>
      <c r="G27" s="45">
        <v>268.7</v>
      </c>
      <c r="H27" s="45">
        <v>271.39999999999998</v>
      </c>
      <c r="I27" s="45">
        <v>272.5</v>
      </c>
      <c r="J27" s="45">
        <v>274.5</v>
      </c>
      <c r="K27" s="45">
        <v>278.39999999999998</v>
      </c>
      <c r="L27" s="45">
        <v>285</v>
      </c>
      <c r="M27" s="45">
        <v>288.8</v>
      </c>
      <c r="N27" s="82">
        <f t="shared" si="0"/>
        <v>3.8930227542327195E-2</v>
      </c>
    </row>
    <row r="28" spans="1:14">
      <c r="A28" s="45" t="s">
        <v>93</v>
      </c>
      <c r="B28" s="45">
        <v>169.2</v>
      </c>
      <c r="C28" s="45">
        <v>168.1</v>
      </c>
      <c r="D28" s="45">
        <v>158.4</v>
      </c>
      <c r="E28" s="45">
        <v>156</v>
      </c>
      <c r="F28" s="45">
        <v>161.30000000000001</v>
      </c>
      <c r="G28" s="45">
        <v>165.6</v>
      </c>
      <c r="H28" s="45">
        <v>166.1</v>
      </c>
      <c r="I28" s="45">
        <v>166.1</v>
      </c>
      <c r="J28" s="45">
        <v>166.7</v>
      </c>
      <c r="K28" s="45">
        <v>167.8</v>
      </c>
      <c r="L28" s="45">
        <v>167</v>
      </c>
      <c r="M28" s="45">
        <v>167.5</v>
      </c>
      <c r="N28" s="82">
        <f t="shared" si="0"/>
        <v>2.2578992774722317E-2</v>
      </c>
    </row>
    <row r="29" spans="1:14">
      <c r="A29" s="45" t="s">
        <v>94</v>
      </c>
      <c r="B29" s="45">
        <v>330.3</v>
      </c>
      <c r="C29" s="45">
        <v>338.8</v>
      </c>
      <c r="D29" s="45">
        <v>352</v>
      </c>
      <c r="E29" s="45">
        <v>365.9</v>
      </c>
      <c r="F29" s="45">
        <v>379.8</v>
      </c>
      <c r="G29" s="45">
        <v>395.9</v>
      </c>
      <c r="H29" s="45">
        <v>404.1</v>
      </c>
      <c r="I29" s="45">
        <v>409</v>
      </c>
      <c r="J29" s="45">
        <v>415.5</v>
      </c>
      <c r="K29" s="45">
        <v>422.8</v>
      </c>
      <c r="L29" s="45">
        <v>423.9</v>
      </c>
      <c r="M29" s="45">
        <v>428.6</v>
      </c>
      <c r="N29" s="82">
        <f t="shared" si="0"/>
        <v>5.7775261511916323E-2</v>
      </c>
    </row>
    <row r="30" spans="1:14">
      <c r="A30" s="45" t="s">
        <v>95</v>
      </c>
      <c r="B30" s="45" t="s">
        <v>96</v>
      </c>
      <c r="C30" s="45" t="s">
        <v>96</v>
      </c>
      <c r="D30" s="45">
        <v>64.8</v>
      </c>
      <c r="E30" s="45">
        <v>64.900000000000006</v>
      </c>
      <c r="F30" s="45">
        <v>65.900000000000006</v>
      </c>
      <c r="G30" s="45">
        <v>67.7</v>
      </c>
      <c r="H30" s="45">
        <v>67.3</v>
      </c>
      <c r="I30" s="45">
        <v>67.2</v>
      </c>
      <c r="J30" s="45">
        <v>67.3</v>
      </c>
      <c r="K30" s="45">
        <v>67.599999999999994</v>
      </c>
      <c r="L30" s="45">
        <v>69.099999999999994</v>
      </c>
      <c r="M30" s="45">
        <v>69.099999999999994</v>
      </c>
      <c r="N30" s="82">
        <f t="shared" si="0"/>
        <v>9.3146770193033544E-3</v>
      </c>
    </row>
    <row r="31" spans="1:14">
      <c r="A31" s="45" t="s">
        <v>97</v>
      </c>
      <c r="B31" s="77">
        <f>SUM(B5:B30)</f>
        <v>6267</v>
      </c>
      <c r="C31" s="77">
        <f t="shared" ref="C31:M31" si="1">SUM(C5:C30)</f>
        <v>6405.0000000000009</v>
      </c>
      <c r="D31" s="77">
        <f t="shared" si="1"/>
        <v>6385.2000000000007</v>
      </c>
      <c r="E31" s="77">
        <f t="shared" si="1"/>
        <v>6533.2999999999993</v>
      </c>
      <c r="F31" s="77">
        <f t="shared" si="1"/>
        <v>6796.3</v>
      </c>
      <c r="G31" s="77">
        <f t="shared" si="1"/>
        <v>7080.8999999999987</v>
      </c>
      <c r="H31" s="77">
        <f t="shared" si="1"/>
        <v>7166.6</v>
      </c>
      <c r="I31" s="77">
        <f t="shared" si="1"/>
        <v>7209.0999999999995</v>
      </c>
      <c r="J31" s="77">
        <f t="shared" si="1"/>
        <v>7260.2000000000007</v>
      </c>
      <c r="K31" s="77">
        <f t="shared" si="1"/>
        <v>7347.7999999999993</v>
      </c>
      <c r="L31" s="77">
        <f t="shared" si="1"/>
        <v>7364.9</v>
      </c>
      <c r="M31" s="77">
        <f t="shared" si="1"/>
        <v>7418.4</v>
      </c>
      <c r="N31" s="78">
        <f>(100/M31)*M31/100</f>
        <v>1</v>
      </c>
    </row>
    <row r="32" spans="1:14">
      <c r="A32" s="45" t="s">
        <v>98</v>
      </c>
      <c r="B32" s="79">
        <f t="shared" ref="B32:M32" si="2">MAX(B5:B30)</f>
        <v>1101.2</v>
      </c>
      <c r="C32" s="79">
        <f t="shared" si="2"/>
        <v>1131.3</v>
      </c>
      <c r="D32" s="79">
        <f t="shared" si="2"/>
        <v>1126.9000000000001</v>
      </c>
      <c r="E32" s="79">
        <f t="shared" si="2"/>
        <v>1134.9000000000001</v>
      </c>
      <c r="F32" s="79">
        <f t="shared" si="2"/>
        <v>1157.2</v>
      </c>
      <c r="G32" s="79">
        <f t="shared" si="2"/>
        <v>1187.8</v>
      </c>
      <c r="H32" s="79">
        <f t="shared" si="2"/>
        <v>1209.5</v>
      </c>
      <c r="I32" s="79">
        <f t="shared" si="2"/>
        <v>1222.2</v>
      </c>
      <c r="J32" s="79">
        <f t="shared" si="2"/>
        <v>1238.5</v>
      </c>
      <c r="K32" s="79">
        <f t="shared" si="2"/>
        <v>1259.0999999999999</v>
      </c>
      <c r="L32" s="79">
        <f t="shared" si="2"/>
        <v>1249.9000000000001</v>
      </c>
      <c r="M32" s="79">
        <f t="shared" si="2"/>
        <v>1261.0999999999999</v>
      </c>
    </row>
    <row r="33" spans="1:13">
      <c r="A33" s="45" t="s">
        <v>99</v>
      </c>
      <c r="B33" s="80">
        <f t="shared" ref="B33:M33" si="3">MIN(B5:B30)</f>
        <v>13.2</v>
      </c>
      <c r="C33" s="80">
        <f t="shared" si="3"/>
        <v>13.5</v>
      </c>
      <c r="D33" s="80">
        <f t="shared" si="3"/>
        <v>13</v>
      </c>
      <c r="E33" s="80">
        <f t="shared" si="3"/>
        <v>13.3</v>
      </c>
      <c r="F33" s="80">
        <f t="shared" si="3"/>
        <v>13.8</v>
      </c>
      <c r="G33" s="80">
        <f t="shared" si="3"/>
        <v>14.4</v>
      </c>
      <c r="H33" s="80">
        <f t="shared" si="3"/>
        <v>14.5</v>
      </c>
      <c r="I33" s="80">
        <f t="shared" si="3"/>
        <v>14.7</v>
      </c>
      <c r="J33" s="80">
        <f t="shared" si="3"/>
        <v>14.7</v>
      </c>
      <c r="K33" s="80">
        <f t="shared" si="3"/>
        <v>14.7</v>
      </c>
      <c r="L33" s="80">
        <f t="shared" si="3"/>
        <v>15</v>
      </c>
      <c r="M33" s="80">
        <f t="shared" si="3"/>
        <v>15.1</v>
      </c>
    </row>
    <row r="34" spans="1:13">
      <c r="A34" s="45" t="s">
        <v>100</v>
      </c>
      <c r="B34" s="81">
        <f t="shared" ref="B34:M34" si="4">AVERAGE(B5:B30)</f>
        <v>250.68</v>
      </c>
      <c r="C34" s="81">
        <f t="shared" si="4"/>
        <v>256.20000000000005</v>
      </c>
      <c r="D34" s="81">
        <f t="shared" si="4"/>
        <v>245.5846153846154</v>
      </c>
      <c r="E34" s="81">
        <f t="shared" si="4"/>
        <v>251.28076923076921</v>
      </c>
      <c r="F34" s="81">
        <f t="shared" si="4"/>
        <v>261.39615384615388</v>
      </c>
      <c r="G34" s="81">
        <f t="shared" si="4"/>
        <v>272.34230769230766</v>
      </c>
      <c r="H34" s="81">
        <f t="shared" si="4"/>
        <v>275.63846153846157</v>
      </c>
      <c r="I34" s="81">
        <f t="shared" si="4"/>
        <v>277.27307692307693</v>
      </c>
      <c r="J34" s="81">
        <f t="shared" si="4"/>
        <v>279.23846153846159</v>
      </c>
      <c r="K34" s="81">
        <f t="shared" si="4"/>
        <v>282.60769230769228</v>
      </c>
      <c r="L34" s="81">
        <f t="shared" si="4"/>
        <v>283.26538461538462</v>
      </c>
      <c r="M34" s="81">
        <f t="shared" si="4"/>
        <v>285.32307692307688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F5" sqref="F5"/>
    </sheetView>
  </sheetViews>
  <sheetFormatPr baseColWidth="10" defaultRowHeight="12.75"/>
  <cols>
    <col min="6" max="6" width="13.140625" bestFit="1" customWidth="1"/>
    <col min="7" max="7" width="15.7109375" customWidth="1"/>
  </cols>
  <sheetData>
    <row r="1" spans="1:7">
      <c r="C1" s="37" t="s">
        <v>22</v>
      </c>
      <c r="D1" s="37" t="s">
        <v>23</v>
      </c>
      <c r="E1" s="37" t="s">
        <v>24</v>
      </c>
      <c r="F1" s="38" t="s">
        <v>25</v>
      </c>
    </row>
    <row r="2" spans="1:7">
      <c r="A2" s="37" t="s">
        <v>26</v>
      </c>
      <c r="B2" s="37"/>
      <c r="C2" s="39">
        <v>50</v>
      </c>
      <c r="D2" s="39">
        <f>C2*$B$13</f>
        <v>75</v>
      </c>
      <c r="E2" s="39"/>
    </row>
    <row r="3" spans="1:7">
      <c r="A3" s="37" t="s">
        <v>27</v>
      </c>
      <c r="B3" s="37"/>
      <c r="C3" s="39">
        <v>60</v>
      </c>
      <c r="D3" s="39"/>
      <c r="E3" s="39">
        <f t="shared" ref="E3:E9" si="0">C3*$B$14</f>
        <v>30</v>
      </c>
      <c r="F3" s="39"/>
    </row>
    <row r="4" spans="1:7">
      <c r="A4" s="37" t="s">
        <v>28</v>
      </c>
      <c r="B4" s="37"/>
      <c r="C4" s="39">
        <v>70</v>
      </c>
      <c r="D4" s="39">
        <f>C4*$B$13</f>
        <v>105</v>
      </c>
      <c r="E4" s="39"/>
      <c r="F4" s="41">
        <f>SUM(D2:E4)</f>
        <v>210</v>
      </c>
    </row>
    <row r="5" spans="1:7">
      <c r="A5" s="37" t="s">
        <v>29</v>
      </c>
      <c r="C5" s="39">
        <v>110</v>
      </c>
      <c r="D5" s="39"/>
      <c r="E5" s="39">
        <f t="shared" si="0"/>
        <v>55</v>
      </c>
      <c r="F5" s="40"/>
    </row>
    <row r="6" spans="1:7">
      <c r="A6" s="37" t="s">
        <v>30</v>
      </c>
      <c r="C6" s="39">
        <v>210</v>
      </c>
      <c r="D6" s="39">
        <f t="shared" ref="D6:D10" si="1">C6*$B$13</f>
        <v>315</v>
      </c>
      <c r="E6" s="39"/>
      <c r="F6" s="40"/>
    </row>
    <row r="7" spans="1:7">
      <c r="A7" s="37" t="s">
        <v>31</v>
      </c>
      <c r="C7" s="39">
        <v>200</v>
      </c>
      <c r="D7" s="39"/>
      <c r="E7" s="39">
        <f t="shared" si="0"/>
        <v>100</v>
      </c>
      <c r="F7" s="41">
        <f>SUM(C5:E7)</f>
        <v>990</v>
      </c>
    </row>
    <row r="8" spans="1:7">
      <c r="A8" s="37" t="s">
        <v>32</v>
      </c>
      <c r="C8" s="39">
        <v>30</v>
      </c>
      <c r="D8" s="39">
        <f t="shared" si="1"/>
        <v>45</v>
      </c>
      <c r="E8" s="39"/>
      <c r="F8" s="40"/>
    </row>
    <row r="9" spans="1:7">
      <c r="A9" s="37" t="s">
        <v>33</v>
      </c>
      <c r="C9" s="39">
        <v>40</v>
      </c>
      <c r="D9" s="39"/>
      <c r="E9" s="39">
        <f t="shared" si="0"/>
        <v>20</v>
      </c>
      <c r="F9" s="40"/>
    </row>
    <row r="10" spans="1:7">
      <c r="A10" s="37" t="s">
        <v>34</v>
      </c>
      <c r="C10" s="39">
        <v>50</v>
      </c>
      <c r="D10" s="39">
        <f t="shared" si="1"/>
        <v>75</v>
      </c>
      <c r="E10" s="39"/>
      <c r="F10" s="41">
        <f>SUM(C8:E10)</f>
        <v>260</v>
      </c>
    </row>
    <row r="11" spans="1:7">
      <c r="C11" s="39">
        <f>SUM(C2:C10)</f>
        <v>820</v>
      </c>
      <c r="F11" s="40">
        <f>SUM(F4:F10)</f>
        <v>1460</v>
      </c>
      <c r="G11" s="43">
        <f>F11-C11</f>
        <v>640</v>
      </c>
    </row>
    <row r="13" spans="1:7">
      <c r="A13" t="s">
        <v>23</v>
      </c>
      <c r="B13">
        <v>1.5</v>
      </c>
    </row>
    <row r="14" spans="1:7">
      <c r="A14" t="s">
        <v>24</v>
      </c>
      <c r="B14">
        <v>0.5</v>
      </c>
    </row>
  </sheetData>
  <conditionalFormatting sqref="C2">
    <cfRule type="cellIs" dxfId="1" priority="1" stopIfTrue="1" operator="greaterThan">
      <formula>100</formula>
    </cfRule>
  </conditionalFormatting>
  <conditionalFormatting sqref="D2:E10">
    <cfRule type="cellIs" dxfId="0" priority="2" stopIfTrue="1" operator="greaterThan">
      <formula>100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7" sqref="F7"/>
    </sheetView>
  </sheetViews>
  <sheetFormatPr baseColWidth="10" defaultRowHeight="12.75"/>
  <sheetData>
    <row r="1" spans="1:6">
      <c r="A1" s="3" t="s">
        <v>1</v>
      </c>
      <c r="B1" s="4"/>
      <c r="C1" s="4"/>
      <c r="D1" s="4"/>
      <c r="E1" s="5" t="s">
        <v>2</v>
      </c>
    </row>
    <row r="2" spans="1:6">
      <c r="A2" s="3" t="s">
        <v>3</v>
      </c>
      <c r="B2" s="4"/>
      <c r="C2" s="4"/>
      <c r="D2" s="4"/>
      <c r="E2" s="4"/>
    </row>
    <row r="3" spans="1:6">
      <c r="A3" s="6"/>
      <c r="B3" s="6"/>
      <c r="C3" s="6"/>
      <c r="D3" s="6"/>
      <c r="E3" s="6"/>
    </row>
    <row r="4" spans="1:6" ht="25.5">
      <c r="A4" s="7" t="s">
        <v>4</v>
      </c>
      <c r="B4" s="8" t="s">
        <v>5</v>
      </c>
      <c r="C4" s="8" t="s">
        <v>6</v>
      </c>
      <c r="D4" s="9" t="s">
        <v>7</v>
      </c>
      <c r="E4" s="8" t="s">
        <v>8</v>
      </c>
    </row>
    <row r="5" spans="1:6" ht="13.5">
      <c r="A5" s="10" t="s">
        <v>9</v>
      </c>
      <c r="B5" s="11">
        <v>459121</v>
      </c>
      <c r="C5" s="36">
        <f>SUM(C7:C15)</f>
        <v>743013</v>
      </c>
      <c r="D5" s="12">
        <v>100</v>
      </c>
      <c r="E5" s="13">
        <f>C5/B5</f>
        <v>1.618338085167091</v>
      </c>
    </row>
    <row r="6" spans="1:6" ht="13.5">
      <c r="A6" s="14"/>
      <c r="B6" s="15"/>
      <c r="C6" s="16"/>
      <c r="D6" s="17"/>
      <c r="E6" s="18"/>
    </row>
    <row r="7" spans="1:6" ht="13.5">
      <c r="A7" s="19" t="s">
        <v>10</v>
      </c>
      <c r="B7" s="20">
        <v>52825</v>
      </c>
      <c r="C7" s="20">
        <v>142801</v>
      </c>
      <c r="D7" s="35">
        <f>(C7/$C$5)*100</f>
        <v>19.219179206824109</v>
      </c>
      <c r="E7" s="22">
        <f>C7/B7</f>
        <v>2.7032844297207763</v>
      </c>
      <c r="F7" s="42">
        <f>(C7/$C$5)</f>
        <v>0.19219179206824108</v>
      </c>
    </row>
    <row r="8" spans="1:6" ht="13.5">
      <c r="A8" s="19" t="s">
        <v>11</v>
      </c>
      <c r="B8" s="20">
        <v>63271</v>
      </c>
      <c r="C8" s="20">
        <v>119856</v>
      </c>
      <c r="D8" s="35">
        <f t="shared" ref="D8:D15" si="0">(C8/$C$5)*100</f>
        <v>16.13107711439773</v>
      </c>
      <c r="E8" s="22">
        <f t="shared" ref="E8:E15" si="1">C8/B8</f>
        <v>1.894327575034376</v>
      </c>
      <c r="F8" s="42">
        <f t="shared" ref="F8:F15" si="2">(C8/$C$5)</f>
        <v>0.16131077114397729</v>
      </c>
    </row>
    <row r="9" spans="1:6" ht="13.5">
      <c r="A9" s="14" t="s">
        <v>12</v>
      </c>
      <c r="B9" s="20">
        <v>46682</v>
      </c>
      <c r="C9" s="20">
        <v>95917</v>
      </c>
      <c r="D9" s="35">
        <f t="shared" si="0"/>
        <v>12.909195397657914</v>
      </c>
      <c r="E9" s="22">
        <f t="shared" si="1"/>
        <v>2.0546891735572599</v>
      </c>
      <c r="F9" s="42">
        <f t="shared" si="2"/>
        <v>0.12909195397657913</v>
      </c>
    </row>
    <row r="10" spans="1:6" ht="13.5">
      <c r="A10" s="19" t="s">
        <v>13</v>
      </c>
      <c r="B10" s="20">
        <v>41437</v>
      </c>
      <c r="C10" s="20">
        <v>88411</v>
      </c>
      <c r="D10" s="35">
        <f t="shared" si="0"/>
        <v>11.898984270800108</v>
      </c>
      <c r="E10" s="22">
        <f t="shared" si="1"/>
        <v>2.1336245384559693</v>
      </c>
      <c r="F10" s="42">
        <f t="shared" si="2"/>
        <v>0.11898984270800107</v>
      </c>
    </row>
    <row r="11" spans="1:6" ht="13.5">
      <c r="A11" s="23" t="s">
        <v>14</v>
      </c>
      <c r="B11" s="20">
        <v>38173</v>
      </c>
      <c r="C11" s="20">
        <v>74395</v>
      </c>
      <c r="D11" s="35">
        <f t="shared" si="0"/>
        <v>10.012610815692323</v>
      </c>
      <c r="E11" s="22">
        <f t="shared" si="1"/>
        <v>1.9488905771094753</v>
      </c>
      <c r="F11" s="42">
        <f t="shared" si="2"/>
        <v>0.10012610815692323</v>
      </c>
    </row>
    <row r="12" spans="1:6" ht="13.5">
      <c r="A12" s="19" t="s">
        <v>15</v>
      </c>
      <c r="B12" s="20">
        <v>40740</v>
      </c>
      <c r="C12" s="20">
        <v>73335</v>
      </c>
      <c r="D12" s="35">
        <f t="shared" si="0"/>
        <v>9.8699484396639079</v>
      </c>
      <c r="E12" s="22">
        <f t="shared" si="1"/>
        <v>1.8000736377025037</v>
      </c>
      <c r="F12" s="42">
        <f t="shared" si="2"/>
        <v>9.8699484396639087E-2</v>
      </c>
    </row>
    <row r="13" spans="1:6" ht="13.5">
      <c r="A13" s="23" t="s">
        <v>16</v>
      </c>
      <c r="B13" s="20">
        <v>24916</v>
      </c>
      <c r="C13" s="20">
        <v>50071</v>
      </c>
      <c r="D13" s="35">
        <f t="shared" si="0"/>
        <v>6.7389130472818106</v>
      </c>
      <c r="E13" s="22">
        <f t="shared" si="1"/>
        <v>2.0095922298924385</v>
      </c>
      <c r="F13" s="42">
        <f t="shared" si="2"/>
        <v>6.738913047281811E-2</v>
      </c>
    </row>
    <row r="14" spans="1:6" ht="13.5">
      <c r="A14" s="23" t="s">
        <v>17</v>
      </c>
      <c r="B14" s="24">
        <v>30739</v>
      </c>
      <c r="C14" s="24">
        <v>49859</v>
      </c>
      <c r="D14" s="35">
        <f t="shared" si="0"/>
        <v>6.7103805720761276</v>
      </c>
      <c r="E14" s="22">
        <f t="shared" si="1"/>
        <v>1.6220111259312275</v>
      </c>
      <c r="F14" s="42">
        <f t="shared" si="2"/>
        <v>6.7103805720761273E-2</v>
      </c>
    </row>
    <row r="15" spans="1:6" ht="13.5">
      <c r="A15" s="23" t="s">
        <v>18</v>
      </c>
      <c r="B15" s="24">
        <v>28989</v>
      </c>
      <c r="C15" s="24">
        <v>48368</v>
      </c>
      <c r="D15" s="35">
        <f t="shared" si="0"/>
        <v>6.509711135605972</v>
      </c>
      <c r="E15" s="22">
        <f t="shared" si="1"/>
        <v>1.6684949463589638</v>
      </c>
      <c r="F15" s="42">
        <f t="shared" si="2"/>
        <v>6.5097111356059723E-2</v>
      </c>
    </row>
    <row r="16" spans="1:6" ht="13.5">
      <c r="A16" s="23"/>
      <c r="B16" s="36">
        <f>AVERAGE(B7:B15)</f>
        <v>40863.555555555555</v>
      </c>
      <c r="C16" s="36">
        <f>AVERAGE(C7:C15)</f>
        <v>82557</v>
      </c>
      <c r="D16" s="21"/>
      <c r="E16" s="25"/>
    </row>
    <row r="17" spans="1:5" ht="13.5">
      <c r="A17" s="23"/>
      <c r="B17" s="24"/>
      <c r="C17" s="24"/>
      <c r="D17" s="21"/>
      <c r="E17" s="25"/>
    </row>
    <row r="18" spans="1:5" ht="13.5">
      <c r="A18" s="23"/>
      <c r="B18" s="24"/>
      <c r="C18" s="24"/>
      <c r="D18" s="21"/>
      <c r="E18" s="25"/>
    </row>
    <row r="19" spans="1:5" ht="13.5">
      <c r="A19" s="23"/>
      <c r="B19" s="24"/>
      <c r="C19" s="24"/>
      <c r="D19" s="21"/>
      <c r="E19" s="25"/>
    </row>
    <row r="20" spans="1:5" ht="13.5">
      <c r="A20" s="26"/>
      <c r="B20" s="27"/>
      <c r="C20" s="28"/>
      <c r="D20" s="29"/>
      <c r="E20" s="30"/>
    </row>
    <row r="21" spans="1:5" ht="13.5">
      <c r="A21" s="2"/>
      <c r="B21" s="2"/>
      <c r="C21" s="2"/>
      <c r="D21" s="31"/>
      <c r="E21" s="2"/>
    </row>
    <row r="22" spans="1:5" ht="13.5">
      <c r="A22" s="32" t="s">
        <v>19</v>
      </c>
      <c r="B22" s="33"/>
      <c r="C22" s="33"/>
      <c r="D22" s="33"/>
      <c r="E22" s="33"/>
    </row>
    <row r="23" spans="1:5" ht="13.5">
      <c r="A23" s="32"/>
      <c r="B23" s="33"/>
      <c r="C23" s="33"/>
      <c r="D23" s="33"/>
      <c r="E23" s="34"/>
    </row>
    <row r="24" spans="1:5">
      <c r="A24" s="33"/>
      <c r="B24" s="33"/>
      <c r="C24" s="33"/>
      <c r="D24" s="33"/>
      <c r="E24" s="34"/>
    </row>
    <row r="25" spans="1:5" ht="13.5">
      <c r="A25" s="1" t="s">
        <v>20</v>
      </c>
      <c r="B25" s="33"/>
      <c r="C25" s="33"/>
      <c r="D25" s="33"/>
      <c r="E25" s="34"/>
    </row>
    <row r="26" spans="1:5" ht="13.5">
      <c r="A26" s="2" t="s">
        <v>21</v>
      </c>
      <c r="B26" s="33"/>
      <c r="C26" s="33"/>
      <c r="D26" s="33"/>
      <c r="E26" s="34"/>
    </row>
    <row r="27" spans="1:5" ht="13.5">
      <c r="A27" s="2" t="s">
        <v>0</v>
      </c>
      <c r="B27" s="33"/>
      <c r="C27" s="33"/>
      <c r="D27" s="33"/>
      <c r="E27" s="34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A19" workbookViewId="0">
      <selection activeCell="K19" sqref="K19"/>
    </sheetView>
  </sheetViews>
  <sheetFormatPr baseColWidth="10" defaultRowHeight="12.75"/>
  <cols>
    <col min="1" max="16384" width="11.42578125" style="45"/>
  </cols>
  <sheetData>
    <row r="1" spans="1:11" ht="30">
      <c r="A1" s="44" t="s">
        <v>35</v>
      </c>
    </row>
    <row r="3" spans="1:11" ht="17.25">
      <c r="A3" s="46" t="s">
        <v>35</v>
      </c>
    </row>
    <row r="5" spans="1:11">
      <c r="A5" s="84" t="s">
        <v>36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ht="15.75">
      <c r="A6" s="47"/>
      <c r="B6" s="47"/>
      <c r="C6" s="47"/>
      <c r="D6" s="48">
        <v>1999</v>
      </c>
      <c r="E6" s="48">
        <v>2000</v>
      </c>
      <c r="F6" s="48">
        <v>2001</v>
      </c>
      <c r="G6" s="48">
        <v>2002</v>
      </c>
      <c r="H6" s="48">
        <v>2003</v>
      </c>
      <c r="I6" s="48">
        <v>2004</v>
      </c>
      <c r="J6" s="48">
        <v>2005</v>
      </c>
      <c r="K6" s="48">
        <v>2006</v>
      </c>
    </row>
    <row r="7" spans="1:11">
      <c r="A7" s="83"/>
      <c r="B7" s="83"/>
      <c r="C7" s="83"/>
      <c r="D7" s="49"/>
      <c r="E7" s="49"/>
      <c r="F7" s="49"/>
      <c r="G7" s="50"/>
      <c r="H7" s="49"/>
      <c r="I7" s="49" t="s">
        <v>37</v>
      </c>
      <c r="J7" s="51"/>
      <c r="K7" s="51"/>
    </row>
    <row r="8" spans="1:11" ht="15.75" customHeight="1">
      <c r="A8" s="86" t="s">
        <v>38</v>
      </c>
      <c r="B8" s="86"/>
      <c r="C8" s="86"/>
      <c r="D8" s="86"/>
      <c r="E8" s="49"/>
      <c r="F8" s="49"/>
      <c r="G8" s="49"/>
      <c r="H8" s="49"/>
      <c r="I8" s="51"/>
      <c r="J8" s="51"/>
      <c r="K8" s="51"/>
    </row>
    <row r="9" spans="1:11" ht="15.75" customHeight="1">
      <c r="A9" s="51"/>
      <c r="B9" s="83" t="s">
        <v>39</v>
      </c>
      <c r="C9" s="83"/>
      <c r="D9" s="52">
        <v>1541</v>
      </c>
      <c r="E9" s="52">
        <v>1553</v>
      </c>
      <c r="F9" s="52">
        <v>1549</v>
      </c>
      <c r="G9" s="52">
        <v>1531</v>
      </c>
      <c r="H9" s="52">
        <v>1521</v>
      </c>
      <c r="I9" s="52">
        <v>1484</v>
      </c>
      <c r="J9" s="52">
        <v>1370</v>
      </c>
      <c r="K9" s="52">
        <v>1466</v>
      </c>
    </row>
    <row r="10" spans="1:11" ht="15.75" customHeight="1">
      <c r="A10" s="51"/>
      <c r="B10" s="83" t="s">
        <v>9</v>
      </c>
      <c r="C10" s="83"/>
      <c r="D10" s="52">
        <v>1318</v>
      </c>
      <c r="E10" s="52">
        <v>1404</v>
      </c>
      <c r="F10" s="52">
        <v>1371</v>
      </c>
      <c r="G10" s="52">
        <v>1249</v>
      </c>
      <c r="H10" s="52">
        <v>1292</v>
      </c>
      <c r="I10" s="52">
        <v>1255</v>
      </c>
      <c r="J10" s="52">
        <v>1204</v>
      </c>
      <c r="K10" s="52">
        <v>1180</v>
      </c>
    </row>
    <row r="11" spans="1:11" ht="25.5">
      <c r="A11" s="51"/>
      <c r="B11" s="51"/>
      <c r="C11" s="51" t="s">
        <v>40</v>
      </c>
      <c r="D11" s="52">
        <v>1101</v>
      </c>
      <c r="E11" s="52">
        <v>1187</v>
      </c>
      <c r="F11" s="49">
        <v>966</v>
      </c>
      <c r="G11" s="49">
        <v>858</v>
      </c>
      <c r="H11" s="52">
        <v>1004</v>
      </c>
      <c r="I11" s="49">
        <v>969</v>
      </c>
      <c r="J11" s="49">
        <v>925</v>
      </c>
      <c r="K11" s="49">
        <v>856</v>
      </c>
    </row>
    <row r="12" spans="1:11" ht="15.75" customHeight="1">
      <c r="A12" s="51"/>
      <c r="B12" s="83" t="s">
        <v>41</v>
      </c>
      <c r="C12" s="83"/>
      <c r="D12" s="52">
        <v>1639</v>
      </c>
      <c r="E12" s="52">
        <v>1653</v>
      </c>
      <c r="F12" s="52">
        <v>1647</v>
      </c>
      <c r="G12" s="52">
        <v>1708</v>
      </c>
      <c r="H12" s="52">
        <v>1775</v>
      </c>
      <c r="I12" s="52">
        <v>2118</v>
      </c>
      <c r="J12" s="52">
        <v>2121</v>
      </c>
      <c r="K12" s="52">
        <v>2268</v>
      </c>
    </row>
  </sheetData>
  <mergeCells count="6">
    <mergeCell ref="B12:C12"/>
    <mergeCell ref="A5:K5"/>
    <mergeCell ref="A7:C7"/>
    <mergeCell ref="A8:D8"/>
    <mergeCell ref="B9:C9"/>
    <mergeCell ref="B10:C10"/>
  </mergeCells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J12" sqref="J12"/>
    </sheetView>
  </sheetViews>
  <sheetFormatPr baseColWidth="10" defaultRowHeight="12.75"/>
  <sheetData>
    <row r="1" spans="1:5" ht="19.5">
      <c r="A1" s="53" t="s">
        <v>42</v>
      </c>
    </row>
    <row r="2" spans="1:5" ht="13.5" thickBot="1">
      <c r="A2" s="87" t="s">
        <v>43</v>
      </c>
      <c r="B2" s="88"/>
      <c r="C2" s="88"/>
      <c r="D2" s="88"/>
      <c r="E2" s="88"/>
    </row>
    <row r="3" spans="1:5" ht="27.75" thickBot="1">
      <c r="A3" s="54" t="s">
        <v>44</v>
      </c>
      <c r="B3" s="55" t="s">
        <v>45</v>
      </c>
      <c r="C3" s="55" t="s">
        <v>46</v>
      </c>
      <c r="D3" s="55" t="s">
        <v>6</v>
      </c>
      <c r="E3" s="55" t="s">
        <v>47</v>
      </c>
    </row>
    <row r="4" spans="1:5" ht="13.5" thickBot="1">
      <c r="A4" s="56" t="s">
        <v>9</v>
      </c>
      <c r="B4" s="57">
        <v>4662</v>
      </c>
      <c r="C4" s="57">
        <v>246489</v>
      </c>
      <c r="D4" s="57">
        <v>35623883</v>
      </c>
      <c r="E4" s="58">
        <v>0.41899999999999998</v>
      </c>
    </row>
    <row r="5" spans="1:5" ht="13.5" thickBot="1">
      <c r="A5" s="59" t="s">
        <v>10</v>
      </c>
      <c r="B5" s="60">
        <v>643</v>
      </c>
      <c r="C5" s="61">
        <v>39083</v>
      </c>
      <c r="D5" s="61">
        <v>5160975</v>
      </c>
      <c r="E5" s="62">
        <v>0.41</v>
      </c>
    </row>
    <row r="6" spans="1:5" ht="13.5" thickBot="1">
      <c r="A6" s="59" t="s">
        <v>18</v>
      </c>
      <c r="B6" s="60">
        <v>536</v>
      </c>
      <c r="C6" s="61">
        <v>18999</v>
      </c>
      <c r="D6" s="61">
        <v>1933056</v>
      </c>
      <c r="E6" s="62">
        <v>0.29299999999999998</v>
      </c>
    </row>
    <row r="7" spans="1:5" ht="26.25" thickBot="1">
      <c r="A7" s="59" t="s">
        <v>11</v>
      </c>
      <c r="B7" s="60">
        <v>411</v>
      </c>
      <c r="C7" s="61">
        <v>29981</v>
      </c>
      <c r="D7" s="61">
        <v>5477612</v>
      </c>
      <c r="E7" s="62">
        <v>0.505</v>
      </c>
    </row>
    <row r="8" spans="1:5" ht="39" thickBot="1">
      <c r="A8" s="59" t="s">
        <v>15</v>
      </c>
      <c r="B8" s="60">
        <v>480</v>
      </c>
      <c r="C8" s="61">
        <v>24316</v>
      </c>
      <c r="D8" s="61">
        <v>3414116</v>
      </c>
      <c r="E8" s="62">
        <v>0.4</v>
      </c>
    </row>
    <row r="9" spans="1:5" ht="26.25" thickBot="1">
      <c r="A9" s="59" t="s">
        <v>48</v>
      </c>
      <c r="B9" s="60">
        <v>168</v>
      </c>
      <c r="C9" s="61">
        <v>10052</v>
      </c>
      <c r="D9" s="61">
        <v>1488452</v>
      </c>
      <c r="E9" s="62">
        <v>0.41199999999999998</v>
      </c>
    </row>
    <row r="10" spans="1:5" ht="13.5" thickBot="1">
      <c r="A10" s="59" t="s">
        <v>17</v>
      </c>
      <c r="B10" s="60">
        <v>248</v>
      </c>
      <c r="C10" s="61">
        <v>10056</v>
      </c>
      <c r="D10" s="61">
        <v>1483595</v>
      </c>
      <c r="E10" s="62">
        <v>0.41599999999999998</v>
      </c>
    </row>
    <row r="11" spans="1:5" ht="26.25" thickBot="1">
      <c r="A11" s="59" t="s">
        <v>49</v>
      </c>
      <c r="B11" s="60">
        <v>428</v>
      </c>
      <c r="C11" s="61">
        <v>23464</v>
      </c>
      <c r="D11" s="61">
        <v>3649330</v>
      </c>
      <c r="E11" s="62">
        <v>0.46200000000000002</v>
      </c>
    </row>
    <row r="12" spans="1:5" ht="26.25" thickBot="1">
      <c r="A12" s="59" t="s">
        <v>50</v>
      </c>
      <c r="B12" s="60">
        <v>256</v>
      </c>
      <c r="C12" s="61">
        <v>7628</v>
      </c>
      <c r="D12" s="61">
        <v>764456</v>
      </c>
      <c r="E12" s="62">
        <v>0.28699999999999998</v>
      </c>
    </row>
    <row r="13" spans="1:5" ht="39" thickBot="1">
      <c r="A13" s="59" t="s">
        <v>13</v>
      </c>
      <c r="B13" s="60">
        <v>292</v>
      </c>
      <c r="C13" s="61">
        <v>17351</v>
      </c>
      <c r="D13" s="61">
        <v>2602503</v>
      </c>
      <c r="E13" s="62">
        <v>0.42499999999999999</v>
      </c>
    </row>
    <row r="14" spans="1:5" ht="13.5" thickBot="1">
      <c r="A14" s="59" t="s">
        <v>51</v>
      </c>
      <c r="B14" s="60">
        <v>121</v>
      </c>
      <c r="C14" s="61">
        <v>15152</v>
      </c>
      <c r="D14" s="61">
        <v>2883245</v>
      </c>
      <c r="E14" s="62">
        <v>0.52300000000000002</v>
      </c>
    </row>
    <row r="15" spans="1:5" ht="13.5" thickBot="1">
      <c r="A15" s="59" t="s">
        <v>16</v>
      </c>
      <c r="B15" s="60">
        <v>575</v>
      </c>
      <c r="C15" s="61">
        <v>28958</v>
      </c>
      <c r="D15" s="61">
        <v>3887712</v>
      </c>
      <c r="E15" s="62">
        <v>0.41</v>
      </c>
    </row>
    <row r="16" spans="1:5" ht="13.5" thickBot="1">
      <c r="A16" s="59" t="s">
        <v>12</v>
      </c>
      <c r="B16" s="60">
        <v>384</v>
      </c>
      <c r="C16" s="61">
        <v>17095</v>
      </c>
      <c r="D16" s="61">
        <v>2405434</v>
      </c>
      <c r="E16" s="62">
        <v>0.39800000000000002</v>
      </c>
    </row>
    <row r="17" spans="1:5" ht="26.25" thickBot="1">
      <c r="A17" s="63" t="s">
        <v>52</v>
      </c>
      <c r="B17" s="64">
        <v>122</v>
      </c>
      <c r="C17" s="65">
        <v>4353</v>
      </c>
      <c r="D17" s="65">
        <v>473397</v>
      </c>
      <c r="E17" s="66">
        <v>0.308</v>
      </c>
    </row>
    <row r="18" spans="1:5" ht="13.5" thickTop="1">
      <c r="A18" s="67"/>
    </row>
    <row r="19" spans="1:5">
      <c r="A19" s="68" t="s">
        <v>53</v>
      </c>
    </row>
    <row r="20" spans="1:5">
      <c r="A20" s="68" t="s">
        <v>54</v>
      </c>
    </row>
    <row r="21" spans="1:5">
      <c r="A21" s="68" t="s">
        <v>55</v>
      </c>
    </row>
    <row r="22" spans="1:5">
      <c r="A22" s="68" t="s">
        <v>56</v>
      </c>
    </row>
    <row r="23" spans="1:5">
      <c r="A23" s="68" t="s">
        <v>57</v>
      </c>
    </row>
  </sheetData>
  <mergeCells count="1">
    <mergeCell ref="A2:E2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26" sqref="E26"/>
    </sheetView>
  </sheetViews>
  <sheetFormatPr baseColWidth="10" defaultRowHeight="12.75"/>
  <sheetData>
    <row r="1" spans="1:7" ht="16.5">
      <c r="A1" s="53" t="s">
        <v>58</v>
      </c>
    </row>
    <row r="2" spans="1:7" ht="13.5" thickBot="1">
      <c r="A2" s="87" t="s">
        <v>59</v>
      </c>
      <c r="B2" s="88"/>
      <c r="C2" s="88"/>
      <c r="D2" s="88"/>
      <c r="E2" s="88"/>
      <c r="F2" s="88"/>
      <c r="G2" s="88"/>
    </row>
    <row r="3" spans="1:7" ht="13.5" thickBot="1">
      <c r="A3" s="69"/>
      <c r="B3" s="70">
        <v>2008</v>
      </c>
      <c r="C3" s="70">
        <v>2009</v>
      </c>
      <c r="D3" s="70">
        <v>2010</v>
      </c>
      <c r="E3" s="70">
        <v>2011</v>
      </c>
      <c r="F3" s="70">
        <v>2012</v>
      </c>
      <c r="G3" s="70">
        <v>2013</v>
      </c>
    </row>
    <row r="4" spans="1:7" ht="13.5" thickBot="1">
      <c r="A4" s="71" t="s">
        <v>60</v>
      </c>
      <c r="B4" s="72">
        <v>3.2</v>
      </c>
      <c r="C4" s="72">
        <v>2.7</v>
      </c>
      <c r="D4" s="72">
        <v>2.6</v>
      </c>
      <c r="E4" s="72">
        <v>2.5</v>
      </c>
      <c r="F4" s="72">
        <v>2.9</v>
      </c>
      <c r="G4" s="72">
        <v>3</v>
      </c>
    </row>
    <row r="5" spans="1:7" ht="26.25" thickBot="1">
      <c r="A5" s="59" t="s">
        <v>61</v>
      </c>
      <c r="B5" s="59"/>
      <c r="C5" s="59"/>
      <c r="D5" s="59"/>
      <c r="E5" s="59"/>
      <c r="F5" s="73"/>
      <c r="G5" s="73"/>
    </row>
    <row r="6" spans="1:7" ht="13.5" thickBot="1">
      <c r="A6" s="71" t="s">
        <v>62</v>
      </c>
      <c r="B6" s="73">
        <v>3.3</v>
      </c>
      <c r="C6" s="73">
        <v>2.8</v>
      </c>
      <c r="D6" s="73">
        <v>2.6</v>
      </c>
      <c r="E6" s="73">
        <v>2.6</v>
      </c>
      <c r="F6" s="73">
        <v>2.8</v>
      </c>
      <c r="G6" s="73">
        <v>3</v>
      </c>
    </row>
    <row r="7" spans="1:7" ht="13.5" thickBot="1">
      <c r="A7" s="71" t="s">
        <v>63</v>
      </c>
      <c r="B7" s="73">
        <v>3.2</v>
      </c>
      <c r="C7" s="73">
        <v>2.7</v>
      </c>
      <c r="D7" s="73">
        <v>2.7</v>
      </c>
      <c r="E7" s="73">
        <v>2.5</v>
      </c>
      <c r="F7" s="73">
        <v>2.9</v>
      </c>
      <c r="G7" s="73">
        <v>2.9</v>
      </c>
    </row>
    <row r="8" spans="1:7" ht="51.75" thickBot="1">
      <c r="A8" s="59" t="s">
        <v>64</v>
      </c>
      <c r="B8" s="59"/>
      <c r="C8" s="59"/>
      <c r="D8" s="59"/>
      <c r="E8" s="59"/>
      <c r="F8" s="73"/>
      <c r="G8" s="73"/>
    </row>
    <row r="9" spans="1:7" ht="26.25" thickBot="1">
      <c r="A9" s="71" t="s">
        <v>65</v>
      </c>
      <c r="B9" s="73">
        <v>3.5</v>
      </c>
      <c r="C9" s="73">
        <v>2.9</v>
      </c>
      <c r="D9" s="73">
        <v>2.7</v>
      </c>
      <c r="E9" s="73">
        <v>2.7</v>
      </c>
      <c r="F9" s="73">
        <v>2.8</v>
      </c>
      <c r="G9" s="73">
        <v>3</v>
      </c>
    </row>
    <row r="10" spans="1:7" ht="26.25" thickBot="1">
      <c r="A10" s="71" t="s">
        <v>66</v>
      </c>
      <c r="B10" s="73">
        <v>2.8</v>
      </c>
      <c r="C10" s="73">
        <v>2.4</v>
      </c>
      <c r="D10" s="73">
        <v>2.2999999999999998</v>
      </c>
      <c r="E10" s="73">
        <v>2.2000000000000002</v>
      </c>
      <c r="F10" s="73">
        <v>3.2</v>
      </c>
      <c r="G10" s="73">
        <v>3</v>
      </c>
    </row>
    <row r="11" spans="1:7" ht="26.25" thickBot="1">
      <c r="A11" s="74" t="s">
        <v>67</v>
      </c>
      <c r="B11" s="75">
        <v>2.1</v>
      </c>
      <c r="C11" s="75">
        <v>1.8</v>
      </c>
      <c r="D11" s="75">
        <v>2.1</v>
      </c>
      <c r="E11" s="75">
        <v>1.5</v>
      </c>
      <c r="F11" s="75">
        <v>2.2999999999999998</v>
      </c>
      <c r="G11" s="75">
        <v>1.9</v>
      </c>
    </row>
    <row r="12" spans="1:7" ht="13.5" thickTop="1"/>
  </sheetData>
  <mergeCells count="1">
    <mergeCell ref="A2:G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Aufgabe 1 Wohnbev.</vt:lpstr>
      <vt:lpstr>Bücher</vt:lpstr>
      <vt:lpstr>Jugendherberge</vt:lpstr>
      <vt:lpstr>Auftrag 2 Güter</vt:lpstr>
      <vt:lpstr>Logiernächte</vt:lpstr>
      <vt:lpstr>Übernachtungen</vt:lpstr>
    </vt:vector>
  </TitlesOfParts>
  <Company>Gewerblich-Industrielle Berufsschule Bern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Roten</dc:creator>
  <cp:lastModifiedBy>Bernhard Roten</cp:lastModifiedBy>
  <dcterms:created xsi:type="dcterms:W3CDTF">2013-05-29T11:49:52Z</dcterms:created>
  <dcterms:modified xsi:type="dcterms:W3CDTF">2018-03-22T07:59:58Z</dcterms:modified>
</cp:coreProperties>
</file>